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075" windowHeight="8490" activeTab="1"/>
  </bookViews>
  <sheets>
    <sheet name="rei" sheetId="1" r:id="rId1"/>
    <sheet name="1K" sheetId="2" r:id="rId2"/>
  </sheets>
  <definedNames>
    <definedName name="_xlnm.Print_Area" localSheetId="0">'rei'!$A$1:$M$82</definedName>
  </definedNames>
  <calcPr fullCalcOnLoad="1"/>
</workbook>
</file>

<file path=xl/sharedStrings.xml><?xml version="1.0" encoding="utf-8"?>
<sst xmlns="http://schemas.openxmlformats.org/spreadsheetml/2006/main" count="438" uniqueCount="171">
  <si>
    <t>小計</t>
  </si>
  <si>
    <t>修得単位</t>
  </si>
  <si>
    <t>学校・学部・学科名</t>
  </si>
  <si>
    <t>入学年月日</t>
  </si>
  <si>
    <t>卒業年月日</t>
  </si>
  <si>
    <t>生年月日</t>
  </si>
  <si>
    <t>要件７単位以上</t>
  </si>
  <si>
    <t>要件２単位以上</t>
  </si>
  <si>
    <t>要件４単位以上</t>
  </si>
  <si>
    <t>要件３単位以上</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</si>
  <si>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</si>
  <si>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</si>
  <si>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</si>
  <si>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</si>
  <si>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</si>
  <si>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</si>
  <si>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</si>
  <si>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</si>
  <si>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</si>
  <si>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</si>
  <si>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</si>
  <si>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</si>
  <si>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必要な実務経験年数　3年</t>
  </si>
  <si>
    <t>必要な実務経験年数　4年</t>
  </si>
  <si>
    <t>要件40単位以上</t>
  </si>
  <si>
    <t>要件30単位以上</t>
  </si>
  <si>
    <t>要件2単位以上</t>
  </si>
  <si>
    <t>①～⑨計</t>
  </si>
  <si>
    <t>要件50単位以上</t>
  </si>
  <si>
    <t>入学年(西暦)</t>
  </si>
  <si>
    <t>一級建築士試験</t>
  </si>
  <si>
    <t>　指定科目修得単位証明書・卒業証明書</t>
  </si>
  <si>
    <t>　上記のとおり、指定科目を修めて卒業したことを証明します。</t>
  </si>
  <si>
    <t>確認日</t>
  </si>
  <si>
    <t>①～⑩計</t>
  </si>
  <si>
    <t>指定科目一覧</t>
  </si>
  <si>
    <t>要件60～40単位以上</t>
  </si>
  <si>
    <t>要件60単位以上</t>
  </si>
  <si>
    <t>残す</t>
  </si>
  <si>
    <t>⑩</t>
  </si>
  <si>
    <t>⑨</t>
  </si>
  <si>
    <t>⑧</t>
  </si>
  <si>
    <t>⑦</t>
  </si>
  <si>
    <t>⑥</t>
  </si>
  <si>
    <t>⑤</t>
  </si>
  <si>
    <t>④</t>
  </si>
  <si>
    <t>③</t>
  </si>
  <si>
    <t>②</t>
  </si>
  <si>
    <t>①</t>
  </si>
  <si>
    <t>この様式は一級建築士試験の実務2年から実務4年の課程のみ使用できます。</t>
  </si>
  <si>
    <t>○</t>
  </si>
  <si>
    <t>○○○○○○○○○学校  建築科</t>
  </si>
  <si>
    <t>99999999999_999999</t>
  </si>
  <si>
    <t>1234-567-890</t>
  </si>
  <si>
    <t>建築　太郎（けんちく　たろう）　</t>
  </si>
  <si>
    <t>建築設計製図Ⅰ</t>
  </si>
  <si>
    <t>建築設計製図Ⅱ</t>
  </si>
  <si>
    <t>建築設計製図Ⅲ</t>
  </si>
  <si>
    <t>建築設計製図Ⅳ</t>
  </si>
  <si>
    <t>建築設計製図Ⅴ</t>
  </si>
  <si>
    <t>建築設計製図Ⅵ</t>
  </si>
  <si>
    <t>①</t>
  </si>
  <si>
    <t>①</t>
  </si>
  <si>
    <t>建築計画Ⅰ</t>
  </si>
  <si>
    <t>建築計画Ⅱ</t>
  </si>
  <si>
    <t>建築計画Ⅲ</t>
  </si>
  <si>
    <t>建築計画Ⅳ</t>
  </si>
  <si>
    <t>建築計画Ⅴ</t>
  </si>
  <si>
    <t>③</t>
  </si>
  <si>
    <t>建築環境工学Ⅰ</t>
  </si>
  <si>
    <t>建築環境工学Ⅱ</t>
  </si>
  <si>
    <t>建築環境工学Ⅲ</t>
  </si>
  <si>
    <t>建築環境工学Ⅳ</t>
  </si>
  <si>
    <t>建築環境工学Ⅴ</t>
  </si>
  <si>
    <t>④</t>
  </si>
  <si>
    <t>建築設備Ⅰ</t>
  </si>
  <si>
    <t>建築設備Ⅱ</t>
  </si>
  <si>
    <t>建築設備Ⅲ</t>
  </si>
  <si>
    <t>建築設備Ⅳ</t>
  </si>
  <si>
    <t>建築設備Ⅴ</t>
  </si>
  <si>
    <t>構造力学Ⅰ</t>
  </si>
  <si>
    <t>構造力学Ⅱ</t>
  </si>
  <si>
    <t>構造力学Ⅲ</t>
  </si>
  <si>
    <t>構造力学Ⅳ</t>
  </si>
  <si>
    <t>構造力学Ⅴ</t>
  </si>
  <si>
    <t>⑤</t>
  </si>
  <si>
    <t>建築一般構造Ⅰ</t>
  </si>
  <si>
    <t>建築一般構造Ⅱ</t>
  </si>
  <si>
    <t>建築一般構造Ⅲ</t>
  </si>
  <si>
    <t>建築一般構造Ⅳ</t>
  </si>
  <si>
    <t>建築一般構造Ⅴ</t>
  </si>
  <si>
    <t>⑥</t>
  </si>
  <si>
    <t>建築材料Ⅰ</t>
  </si>
  <si>
    <t>建築材料Ⅱ</t>
  </si>
  <si>
    <t>建築材料Ⅲ</t>
  </si>
  <si>
    <t>建築材料Ⅳ</t>
  </si>
  <si>
    <t>建築材料Ⅴ</t>
  </si>
  <si>
    <t>建築生産Ⅰ</t>
  </si>
  <si>
    <t>建築生産Ⅱ</t>
  </si>
  <si>
    <t>建築生産Ⅲ</t>
  </si>
  <si>
    <t>⑧</t>
  </si>
  <si>
    <t>建築法規Ⅰ</t>
  </si>
  <si>
    <t>建築法規Ⅱ</t>
  </si>
  <si>
    <t>⑩</t>
  </si>
  <si>
    <t>その他の科目Ⅰ</t>
  </si>
  <si>
    <t>その他の科目Ⅱ</t>
  </si>
  <si>
    <t>その他の科目Ⅲ</t>
  </si>
  <si>
    <t>置換 1</t>
  </si>
  <si>
    <t>置換 2</t>
  </si>
  <si>
    <t>平成○年○月○日</t>
  </si>
  <si>
    <t>○○○○○○○○○学校</t>
  </si>
  <si>
    <t>学長　○○○　　○○○</t>
  </si>
  <si>
    <t>指定科目修得単位証明書・卒業証明書（様式1－1）</t>
  </si>
  <si>
    <t>２０××</t>
  </si>
  <si>
    <t>平成○年○月○日</t>
  </si>
  <si>
    <t>平成○年○月○日</t>
  </si>
  <si>
    <t xml:space="preserve">東京大学 工学部 都市工学科 </t>
  </si>
  <si>
    <t>1311-050-160</t>
  </si>
  <si>
    <t>①</t>
  </si>
  <si>
    <t>都市工学設計製図</t>
  </si>
  <si>
    <t>2</t>
  </si>
  <si>
    <t>3</t>
  </si>
  <si>
    <t>都市工学演習Ａ第一</t>
  </si>
  <si>
    <t>6</t>
  </si>
  <si>
    <t>②</t>
  </si>
  <si>
    <t>建築計画第一</t>
  </si>
  <si>
    <t>2</t>
  </si>
  <si>
    <t>1.5</t>
  </si>
  <si>
    <t>建築計画第二</t>
  </si>
  <si>
    <t>3</t>
  </si>
  <si>
    <t>建築計画第三</t>
  </si>
  <si>
    <t>都市住宅論</t>
  </si>
  <si>
    <t>市街地整備論</t>
  </si>
  <si>
    <t>都市計画概論</t>
  </si>
  <si>
    <t>建築意匠(建築学科開設科目)</t>
  </si>
  <si>
    <t>4</t>
  </si>
  <si>
    <t>③</t>
  </si>
  <si>
    <t>環境工学概論</t>
  </si>
  <si>
    <t>建築環境特論(建築学科開設科目)</t>
  </si>
  <si>
    <t>建築熱環境(建築学科開設科目)</t>
  </si>
  <si>
    <t>建築設備第一(建築学科開設科目)</t>
  </si>
  <si>
    <t>4</t>
  </si>
  <si>
    <t>1.5</t>
  </si>
  <si>
    <t>建築設備第二(建築学科開設科目)</t>
  </si>
  <si>
    <t>⑤</t>
  </si>
  <si>
    <t>構造の力学</t>
  </si>
  <si>
    <t>材料の力学</t>
  </si>
  <si>
    <t>建築構造計算力学(建築学科開設科目)</t>
  </si>
  <si>
    <t>建築弾性学(建築学科開設科目)</t>
  </si>
  <si>
    <t>建築基礎構造(建築学科開設科目)</t>
  </si>
  <si>
    <t>建築耐震構造(建築学科開設科目)</t>
  </si>
  <si>
    <t>⑥</t>
  </si>
  <si>
    <t>建築防火工学(建築学科開設科目)</t>
  </si>
  <si>
    <t>鉄骨構造(建築学科開設科目)</t>
  </si>
  <si>
    <t>コンクリート工学</t>
  </si>
  <si>
    <t>建築材料計画(建築学科開設科目)</t>
  </si>
  <si>
    <t>3</t>
  </si>
  <si>
    <t>建築材料科学(建築学科開設科目)</t>
  </si>
  <si>
    <t>建築構法計画(建築学科開設科目)</t>
  </si>
  <si>
    <t>建築施工(建築学科開設科目)</t>
  </si>
  <si>
    <t>1</t>
  </si>
  <si>
    <t>建築法規(建築学科開設科目)</t>
  </si>
  <si>
    <t>土地利用計画論</t>
  </si>
  <si>
    <t>都市工学演習Ａ第三</t>
  </si>
  <si>
    <t>6</t>
  </si>
  <si>
    <t>都市安全計画</t>
  </si>
  <si>
    <t>基盤技術設計論</t>
  </si>
  <si>
    <t>2</t>
  </si>
  <si>
    <t>都市の行財政と法</t>
  </si>
  <si>
    <t>空間計画設計論</t>
  </si>
  <si>
    <t>1311050160_090601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</si>
</sst>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5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2"/>
      <name val="HGS行書体"/>
      <family val="4"/>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9"/>
      <color indexed="10"/>
      <name val="ＭＳ Ｐゴシック"/>
      <family val="3"/>
    </font>
    <font>
      <sz val="20"/>
      <color indexed="10"/>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51">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Alignment="1">
      <alignment horizontal="center" vertical="top"/>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10" xfId="0" applyFont="1" applyFill="1" applyBorder="1" applyAlignment="1">
      <alignment horizontal="center" vertical="center"/>
    </xf>
    <xf numFmtId="0" fontId="9"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0" fontId="3" fillId="0" borderId="17" xfId="0" applyFont="1" applyFill="1" applyBorder="1" applyAlignment="1">
      <alignment horizontal="center" vertical="center"/>
    </xf>
    <xf numFmtId="0" fontId="15" fillId="0" borderId="13" xfId="0" applyFont="1" applyFill="1" applyBorder="1" applyAlignment="1">
      <alignment vertical="center"/>
    </xf>
    <xf numFmtId="178" fontId="3" fillId="0" borderId="17"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9" fontId="13" fillId="33" borderId="17" xfId="0" applyNumberFormat="1"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10" fillId="0" borderId="18"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3" fillId="0" borderId="25" xfId="0" applyFont="1" applyFill="1" applyBorder="1" applyAlignment="1">
      <alignment vertical="center"/>
    </xf>
    <xf numFmtId="0" fontId="2" fillId="0" borderId="18"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3" fillId="0" borderId="0" xfId="0" applyNumberFormat="1" applyFont="1" applyFill="1" applyBorder="1" applyAlignment="1">
      <alignment vertical="center"/>
    </xf>
    <xf numFmtId="58" fontId="16" fillId="0" borderId="0" xfId="0" applyNumberFormat="1" applyFont="1" applyFill="1" applyBorder="1" applyAlignment="1">
      <alignment horizontal="left" vertical="center"/>
    </xf>
    <xf numFmtId="0" fontId="10" fillId="34" borderId="12" xfId="0" applyFont="1" applyFill="1" applyBorder="1" applyAlignment="1">
      <alignment horizontal="center" vertical="center"/>
    </xf>
    <xf numFmtId="0" fontId="10" fillId="34" borderId="13" xfId="0" applyFont="1" applyFill="1" applyBorder="1" applyAlignment="1">
      <alignment horizontal="center" vertical="center"/>
    </xf>
    <xf numFmtId="0" fontId="10" fillId="34" borderId="18" xfId="0" applyFont="1" applyFill="1" applyBorder="1" applyAlignment="1">
      <alignment horizontal="center" vertical="center"/>
    </xf>
    <xf numFmtId="0" fontId="10" fillId="34" borderId="10"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10" xfId="0" applyFont="1" applyFill="1" applyBorder="1" applyAlignment="1">
      <alignment horizontal="center" vertical="center"/>
    </xf>
    <xf numFmtId="0" fontId="2" fillId="34" borderId="0" xfId="0" applyFont="1" applyFill="1" applyAlignment="1">
      <alignment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26" xfId="0" applyFont="1" applyFill="1" applyBorder="1" applyAlignment="1">
      <alignment horizontal="left" vertical="center"/>
    </xf>
    <xf numFmtId="58" fontId="3" fillId="0" borderId="17"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14" xfId="0" applyFont="1" applyBorder="1" applyAlignment="1">
      <alignment horizontal="center" vertical="center"/>
    </xf>
    <xf numFmtId="0" fontId="3" fillId="0" borderId="27" xfId="0" applyFont="1" applyFill="1" applyBorder="1" applyAlignment="1">
      <alignment vertical="center"/>
    </xf>
    <xf numFmtId="0" fontId="4" fillId="0" borderId="2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29" xfId="0" applyFont="1" applyFill="1" applyBorder="1" applyAlignment="1">
      <alignment horizontal="center" vertical="center"/>
    </xf>
    <xf numFmtId="0" fontId="4" fillId="0" borderId="28" xfId="0" applyFont="1" applyFill="1" applyBorder="1" applyAlignment="1">
      <alignment vertical="center"/>
    </xf>
    <xf numFmtId="179" fontId="17" fillId="0" borderId="0" xfId="0" applyNumberFormat="1" applyFont="1" applyFill="1" applyBorder="1" applyAlignment="1">
      <alignment horizontal="center" vertical="center"/>
    </xf>
    <xf numFmtId="0" fontId="2" fillId="0" borderId="0" xfId="0" applyFont="1" applyAlignment="1">
      <alignment horizontal="center" vertical="center"/>
    </xf>
    <xf numFmtId="0" fontId="3" fillId="0" borderId="22" xfId="0" applyFont="1" applyFill="1" applyBorder="1" applyAlignment="1">
      <alignment horizontal="left" vertical="center"/>
    </xf>
    <xf numFmtId="179" fontId="13" fillId="34" borderId="26" xfId="0" applyNumberFormat="1" applyFont="1" applyFill="1" applyBorder="1" applyAlignment="1">
      <alignment vertical="center"/>
    </xf>
    <xf numFmtId="179" fontId="13" fillId="34" borderId="17" xfId="0" applyNumberFormat="1" applyFont="1" applyFill="1" applyBorder="1" applyAlignment="1">
      <alignment vertical="center"/>
    </xf>
    <xf numFmtId="0" fontId="3" fillId="34" borderId="17"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2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3" xfId="0" applyFont="1" applyFill="1" applyBorder="1" applyAlignment="1">
      <alignment vertical="center"/>
    </xf>
    <xf numFmtId="0" fontId="3" fillId="0" borderId="30"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22" xfId="0" applyFont="1" applyBorder="1" applyAlignment="1">
      <alignment horizontal="left" vertical="center"/>
    </xf>
    <xf numFmtId="0" fontId="2" fillId="0" borderId="27" xfId="0" applyFont="1" applyBorder="1" applyAlignment="1">
      <alignment horizontal="center" vertical="center"/>
    </xf>
    <xf numFmtId="0" fontId="3" fillId="0" borderId="12" xfId="0" applyFont="1" applyBorder="1" applyAlignment="1">
      <alignment horizontal="center" vertical="center"/>
    </xf>
    <xf numFmtId="0" fontId="2" fillId="0" borderId="33" xfId="0" applyFont="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Fill="1" applyBorder="1" applyAlignment="1">
      <alignment horizontal="right" vertical="center"/>
    </xf>
    <xf numFmtId="0" fontId="19" fillId="0" borderId="0" xfId="0" applyFont="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2" fillId="34" borderId="27"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3" xfId="0" applyFont="1" applyBorder="1" applyAlignment="1">
      <alignment vertical="center"/>
    </xf>
    <xf numFmtId="0" fontId="5" fillId="0" borderId="20" xfId="0" applyFont="1" applyBorder="1" applyAlignment="1">
      <alignment vertical="center"/>
    </xf>
    <xf numFmtId="0" fontId="12" fillId="34" borderId="30" xfId="0"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26" xfId="0" applyFont="1" applyBorder="1" applyAlignment="1">
      <alignment vertical="center"/>
    </xf>
    <xf numFmtId="0" fontId="12" fillId="34" borderId="32" xfId="0" applyFont="1" applyFill="1" applyBorder="1" applyAlignment="1">
      <alignment horizontal="center" vertical="center"/>
    </xf>
    <xf numFmtId="0" fontId="5" fillId="0" borderId="11" xfId="0" applyFont="1" applyBorder="1" applyAlignment="1">
      <alignment vertical="center"/>
    </xf>
    <xf numFmtId="14" fontId="17" fillId="0" borderId="0" xfId="0" applyNumberFormat="1" applyFont="1" applyFill="1" applyBorder="1" applyAlignment="1">
      <alignment horizontal="center" vertical="center"/>
    </xf>
    <xf numFmtId="0" fontId="3" fillId="34" borderId="16"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17" xfId="0" applyFont="1" applyFill="1" applyBorder="1" applyAlignment="1">
      <alignment horizontal="left" vertical="center"/>
    </xf>
    <xf numFmtId="58" fontId="3" fillId="34" borderId="16" xfId="0" applyNumberFormat="1" applyFont="1" applyFill="1" applyBorder="1" applyAlignment="1">
      <alignment horizontal="left" vertical="center"/>
    </xf>
    <xf numFmtId="58" fontId="3" fillId="34" borderId="28" xfId="0" applyNumberFormat="1" applyFont="1" applyFill="1" applyBorder="1" applyAlignment="1">
      <alignment horizontal="left" vertical="center"/>
    </xf>
    <xf numFmtId="58" fontId="3" fillId="34" borderId="17" xfId="0" applyNumberFormat="1" applyFont="1" applyFill="1" applyBorder="1" applyAlignment="1">
      <alignment horizontal="left" vertical="center"/>
    </xf>
    <xf numFmtId="0" fontId="4" fillId="0" borderId="16" xfId="0" applyFont="1" applyBorder="1" applyAlignment="1">
      <alignment horizontal="center" vertical="center"/>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4" fillId="0" borderId="0" xfId="0" applyFont="1" applyFill="1" applyBorder="1" applyAlignment="1">
      <alignment horizontal="left" vertical="center"/>
    </xf>
    <xf numFmtId="0" fontId="18" fillId="0" borderId="0" xfId="0" applyFont="1" applyAlignment="1">
      <alignment horizontal="center" vertical="center"/>
    </xf>
    <xf numFmtId="0" fontId="12" fillId="0" borderId="0" xfId="0" applyFont="1" applyAlignment="1">
      <alignment horizontal="center" vertical="center"/>
    </xf>
    <xf numFmtId="0" fontId="7" fillId="0" borderId="16" xfId="0" applyFont="1" applyFill="1" applyBorder="1" applyAlignment="1">
      <alignment horizontal="left" vertical="center"/>
    </xf>
    <xf numFmtId="0" fontId="7" fillId="0" borderId="28" xfId="0" applyFont="1" applyFill="1" applyBorder="1" applyAlignment="1">
      <alignment horizontal="left" vertical="center"/>
    </xf>
    <xf numFmtId="0" fontId="7" fillId="0" borderId="17" xfId="0" applyFont="1" applyFill="1" applyBorder="1" applyAlignment="1">
      <alignment horizontal="left" vertical="center"/>
    </xf>
    <xf numFmtId="0" fontId="14" fillId="0" borderId="0" xfId="0" applyFont="1" applyFill="1" applyBorder="1" applyAlignment="1">
      <alignment horizontal="left" vertical="center" wrapText="1"/>
    </xf>
    <xf numFmtId="58" fontId="14" fillId="0" borderId="0"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14" fillId="34" borderId="0" xfId="0" applyFont="1" applyFill="1" applyBorder="1" applyAlignment="1">
      <alignment horizontal="left" vertical="center" wrapText="1"/>
    </xf>
    <xf numFmtId="58" fontId="8" fillId="34" borderId="0" xfId="0" applyNumberFormat="1"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color indexed="10"/>
      </font>
    </dxf>
    <dxf>
      <font>
        <b/>
        <i val="0"/>
        <color indexed="10"/>
      </font>
    </dxf>
    <dxf>
      <font>
        <color indexed="10"/>
      </font>
    </dxf>
    <dxf>
      <font>
        <b/>
        <i val="0"/>
        <color indexed="10"/>
      </font>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12</xdr:col>
      <xdr:colOff>114300</xdr:colOff>
      <xdr:row>81</xdr:row>
      <xdr:rowOff>66675</xdr:rowOff>
    </xdr:to>
    <xdr:sp>
      <xdr:nvSpPr>
        <xdr:cNvPr id="1" name="Rectangle 1"/>
        <xdr:cNvSpPr>
          <a:spLocks/>
        </xdr:cNvSpPr>
      </xdr:nvSpPr>
      <xdr:spPr>
        <a:xfrm>
          <a:off x="104775" y="1057275"/>
          <a:ext cx="8810625" cy="142970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65</xdr:row>
      <xdr:rowOff>38100</xdr:rowOff>
    </xdr:from>
    <xdr:to>
      <xdr:col>12</xdr:col>
      <xdr:colOff>0</xdr:colOff>
      <xdr:row>67</xdr:row>
      <xdr:rowOff>0</xdr:rowOff>
    </xdr:to>
    <xdr:sp>
      <xdr:nvSpPr>
        <xdr:cNvPr id="2" name="Text Box 2"/>
        <xdr:cNvSpPr txBox="1">
          <a:spLocks noChangeArrowheads="1"/>
        </xdr:cNvSpPr>
      </xdr:nvSpPr>
      <xdr:spPr>
        <a:xfrm>
          <a:off x="8801100" y="1236345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83</xdr:row>
      <xdr:rowOff>0</xdr:rowOff>
    </xdr:from>
    <xdr:to>
      <xdr:col>11</xdr:col>
      <xdr:colOff>1076325</xdr:colOff>
      <xdr:row>83</xdr:row>
      <xdr:rowOff>0</xdr:rowOff>
    </xdr:to>
    <xdr:sp>
      <xdr:nvSpPr>
        <xdr:cNvPr id="3" name="Text Box 3"/>
        <xdr:cNvSpPr txBox="1">
          <a:spLocks noChangeArrowheads="1"/>
        </xdr:cNvSpPr>
      </xdr:nvSpPr>
      <xdr:spPr>
        <a:xfrm>
          <a:off x="6924675" y="155924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83</xdr:row>
      <xdr:rowOff>0</xdr:rowOff>
    </xdr:from>
    <xdr:to>
      <xdr:col>11</xdr:col>
      <xdr:colOff>1076325</xdr:colOff>
      <xdr:row>83</xdr:row>
      <xdr:rowOff>0</xdr:rowOff>
    </xdr:to>
    <xdr:sp>
      <xdr:nvSpPr>
        <xdr:cNvPr id="4" name="Text Box 4"/>
        <xdr:cNvSpPr txBox="1">
          <a:spLocks noChangeArrowheads="1"/>
        </xdr:cNvSpPr>
      </xdr:nvSpPr>
      <xdr:spPr>
        <a:xfrm>
          <a:off x="6924675" y="1559242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82</xdr:row>
      <xdr:rowOff>0</xdr:rowOff>
    </xdr:from>
    <xdr:to>
      <xdr:col>11</xdr:col>
      <xdr:colOff>1076325</xdr:colOff>
      <xdr:row>82</xdr:row>
      <xdr:rowOff>0</xdr:rowOff>
    </xdr:to>
    <xdr:sp>
      <xdr:nvSpPr>
        <xdr:cNvPr id="5" name="Text Box 5"/>
        <xdr:cNvSpPr txBox="1">
          <a:spLocks noChangeArrowheads="1"/>
        </xdr:cNvSpPr>
      </xdr:nvSpPr>
      <xdr:spPr>
        <a:xfrm>
          <a:off x="6924675" y="15430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82</xdr:row>
      <xdr:rowOff>0</xdr:rowOff>
    </xdr:from>
    <xdr:to>
      <xdr:col>11</xdr:col>
      <xdr:colOff>1076325</xdr:colOff>
      <xdr:row>82</xdr:row>
      <xdr:rowOff>0</xdr:rowOff>
    </xdr:to>
    <xdr:sp>
      <xdr:nvSpPr>
        <xdr:cNvPr id="6" name="Text Box 6"/>
        <xdr:cNvSpPr txBox="1">
          <a:spLocks noChangeArrowheads="1"/>
        </xdr:cNvSpPr>
      </xdr:nvSpPr>
      <xdr:spPr>
        <a:xfrm>
          <a:off x="6924675" y="15430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82</xdr:row>
      <xdr:rowOff>0</xdr:rowOff>
    </xdr:from>
    <xdr:to>
      <xdr:col>11</xdr:col>
      <xdr:colOff>1076325</xdr:colOff>
      <xdr:row>82</xdr:row>
      <xdr:rowOff>0</xdr:rowOff>
    </xdr:to>
    <xdr:sp>
      <xdr:nvSpPr>
        <xdr:cNvPr id="7" name="Text Box 7"/>
        <xdr:cNvSpPr txBox="1">
          <a:spLocks noChangeArrowheads="1"/>
        </xdr:cNvSpPr>
      </xdr:nvSpPr>
      <xdr:spPr>
        <a:xfrm>
          <a:off x="6924675" y="15430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1266825</xdr:colOff>
      <xdr:row>1</xdr:row>
      <xdr:rowOff>66675</xdr:rowOff>
    </xdr:from>
    <xdr:to>
      <xdr:col>10</xdr:col>
      <xdr:colOff>228600</xdr:colOff>
      <xdr:row>1</xdr:row>
      <xdr:rowOff>809625</xdr:rowOff>
    </xdr:to>
    <xdr:sp>
      <xdr:nvSpPr>
        <xdr:cNvPr id="8" name="Rectangle 8"/>
        <xdr:cNvSpPr>
          <a:spLocks/>
        </xdr:cNvSpPr>
      </xdr:nvSpPr>
      <xdr:spPr>
        <a:xfrm>
          <a:off x="2686050" y="247650"/>
          <a:ext cx="3286125" cy="74295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
</a:t>
          </a:r>
          <a:r>
            <a:rPr lang="en-US" cap="none" sz="1200" b="0" i="0" u="none" baseline="0">
              <a:solidFill>
                <a:srgbClr val="FF0000"/>
              </a:solidFill>
            </a:rPr>
            <a:t>（指定科目に「選択」が含まれる場合）
</a:t>
          </a:r>
          <a:r>
            <a:rPr lang="en-US" cap="none" sz="1200" b="0" i="0" u="none" baseline="0">
              <a:solidFill>
                <a:srgbClr val="FF0000"/>
              </a:solidFill>
            </a:rPr>
            <a:t>一級建築士試験　実務２年～４年</a:t>
          </a:r>
        </a:p>
      </xdr:txBody>
    </xdr:sp>
    <xdr:clientData/>
  </xdr:twoCellAnchor>
  <xdr:twoCellAnchor>
    <xdr:from>
      <xdr:col>11</xdr:col>
      <xdr:colOff>1276350</xdr:colOff>
      <xdr:row>0</xdr:row>
      <xdr:rowOff>57150</xdr:rowOff>
    </xdr:from>
    <xdr:to>
      <xdr:col>11</xdr:col>
      <xdr:colOff>1924050</xdr:colOff>
      <xdr:row>1</xdr:row>
      <xdr:rowOff>114300</xdr:rowOff>
    </xdr:to>
    <xdr:sp>
      <xdr:nvSpPr>
        <xdr:cNvPr id="9" name="Text Box 10"/>
        <xdr:cNvSpPr txBox="1">
          <a:spLocks noChangeArrowheads="1"/>
        </xdr:cNvSpPr>
      </xdr:nvSpPr>
      <xdr:spPr>
        <a:xfrm>
          <a:off x="8058150" y="57150"/>
          <a:ext cx="647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57150</xdr:rowOff>
    </xdr:from>
    <xdr:to>
      <xdr:col>11</xdr:col>
      <xdr:colOff>438150</xdr:colOff>
      <xdr:row>17</xdr:row>
      <xdr:rowOff>85725</xdr:rowOff>
    </xdr:to>
    <xdr:sp>
      <xdr:nvSpPr>
        <xdr:cNvPr id="10" name="Oval 11"/>
        <xdr:cNvSpPr>
          <a:spLocks/>
        </xdr:cNvSpPr>
      </xdr:nvSpPr>
      <xdr:spPr>
        <a:xfrm>
          <a:off x="6734175" y="3810000"/>
          <a:ext cx="48577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41</xdr:row>
      <xdr:rowOff>57150</xdr:rowOff>
    </xdr:from>
    <xdr:to>
      <xdr:col>11</xdr:col>
      <xdr:colOff>409575</xdr:colOff>
      <xdr:row>43</xdr:row>
      <xdr:rowOff>85725</xdr:rowOff>
    </xdr:to>
    <xdr:sp>
      <xdr:nvSpPr>
        <xdr:cNvPr id="11" name="Oval 12"/>
        <xdr:cNvSpPr>
          <a:spLocks/>
        </xdr:cNvSpPr>
      </xdr:nvSpPr>
      <xdr:spPr>
        <a:xfrm>
          <a:off x="6696075" y="8267700"/>
          <a:ext cx="49530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104775</xdr:rowOff>
    </xdr:from>
    <xdr:to>
      <xdr:col>4</xdr:col>
      <xdr:colOff>981075</xdr:colOff>
      <xdr:row>67</xdr:row>
      <xdr:rowOff>85725</xdr:rowOff>
    </xdr:to>
    <xdr:sp>
      <xdr:nvSpPr>
        <xdr:cNvPr id="12" name="AutoShape 13"/>
        <xdr:cNvSpPr>
          <a:spLocks/>
        </xdr:cNvSpPr>
      </xdr:nvSpPr>
      <xdr:spPr>
        <a:xfrm>
          <a:off x="257175" y="3476625"/>
          <a:ext cx="2143125" cy="9277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30</xdr:row>
      <xdr:rowOff>38100</xdr:rowOff>
    </xdr:from>
    <xdr:to>
      <xdr:col>8</xdr:col>
      <xdr:colOff>9525</xdr:colOff>
      <xdr:row>37</xdr:row>
      <xdr:rowOff>66675</xdr:rowOff>
    </xdr:to>
    <xdr:sp>
      <xdr:nvSpPr>
        <xdr:cNvPr id="13" name="Line 14"/>
        <xdr:cNvSpPr>
          <a:spLocks/>
        </xdr:cNvSpPr>
      </xdr:nvSpPr>
      <xdr:spPr>
        <a:xfrm>
          <a:off x="2400300" y="6362700"/>
          <a:ext cx="146685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1428750</xdr:colOff>
      <xdr:row>36</xdr:row>
      <xdr:rowOff>76200</xdr:rowOff>
    </xdr:from>
    <xdr:to>
      <xdr:col>9</xdr:col>
      <xdr:colOff>1038225</xdr:colOff>
      <xdr:row>41</xdr:row>
      <xdr:rowOff>47625</xdr:rowOff>
    </xdr:to>
    <xdr:sp>
      <xdr:nvSpPr>
        <xdr:cNvPr id="14" name="Text Box 15"/>
        <xdr:cNvSpPr txBox="1">
          <a:spLocks noChangeArrowheads="1"/>
        </xdr:cNvSpPr>
      </xdr:nvSpPr>
      <xdr:spPr>
        <a:xfrm>
          <a:off x="2847975" y="7429500"/>
          <a:ext cx="2886075" cy="8286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twoCellAnchor>
    <xdr:from>
      <xdr:col>11</xdr:col>
      <xdr:colOff>180975</xdr:colOff>
      <xdr:row>31</xdr:row>
      <xdr:rowOff>47625</xdr:rowOff>
    </xdr:from>
    <xdr:to>
      <xdr:col>11</xdr:col>
      <xdr:colOff>561975</xdr:colOff>
      <xdr:row>41</xdr:row>
      <xdr:rowOff>66675</xdr:rowOff>
    </xdr:to>
    <xdr:sp>
      <xdr:nvSpPr>
        <xdr:cNvPr id="15" name="Line 16"/>
        <xdr:cNvSpPr>
          <a:spLocks/>
        </xdr:cNvSpPr>
      </xdr:nvSpPr>
      <xdr:spPr>
        <a:xfrm flipH="1">
          <a:off x="6962775" y="6543675"/>
          <a:ext cx="381000" cy="1733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17</xdr:row>
      <xdr:rowOff>95250</xdr:rowOff>
    </xdr:from>
    <xdr:to>
      <xdr:col>11</xdr:col>
      <xdr:colOff>333375</xdr:colOff>
      <xdr:row>24</xdr:row>
      <xdr:rowOff>123825</xdr:rowOff>
    </xdr:to>
    <xdr:sp>
      <xdr:nvSpPr>
        <xdr:cNvPr id="16" name="Line 17"/>
        <xdr:cNvSpPr>
          <a:spLocks/>
        </xdr:cNvSpPr>
      </xdr:nvSpPr>
      <xdr:spPr>
        <a:xfrm>
          <a:off x="6962775" y="4191000"/>
          <a:ext cx="15240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xdr:row>
      <xdr:rowOff>85725</xdr:rowOff>
    </xdr:from>
    <xdr:to>
      <xdr:col>11</xdr:col>
      <xdr:colOff>1933575</xdr:colOff>
      <xdr:row>31</xdr:row>
      <xdr:rowOff>123825</xdr:rowOff>
    </xdr:to>
    <xdr:sp>
      <xdr:nvSpPr>
        <xdr:cNvPr id="17" name="Text Box 18"/>
        <xdr:cNvSpPr txBox="1">
          <a:spLocks noChangeArrowheads="1"/>
        </xdr:cNvSpPr>
      </xdr:nvSpPr>
      <xdr:spPr>
        <a:xfrm>
          <a:off x="5829300" y="5210175"/>
          <a:ext cx="2886075" cy="1409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と明示し、＜別紙３＞の「置換科目一覧表」（所定の事項を記載したもの）を添付するものとする。</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8" name="Line 19"/>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9" name="Oval 20"/>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14</xdr:row>
      <xdr:rowOff>76200</xdr:rowOff>
    </xdr:from>
    <xdr:to>
      <xdr:col>11</xdr:col>
      <xdr:colOff>1990725</xdr:colOff>
      <xdr:row>15</xdr:row>
      <xdr:rowOff>95250</xdr:rowOff>
    </xdr:to>
    <xdr:sp>
      <xdr:nvSpPr>
        <xdr:cNvPr id="20" name="Text Box 21"/>
        <xdr:cNvSpPr txBox="1">
          <a:spLocks noChangeArrowheads="1"/>
        </xdr:cNvSpPr>
      </xdr:nvSpPr>
      <xdr:spPr>
        <a:xfrm>
          <a:off x="5762625" y="3657600"/>
          <a:ext cx="3009900" cy="1905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600075</xdr:colOff>
      <xdr:row>75</xdr:row>
      <xdr:rowOff>95250</xdr:rowOff>
    </xdr:from>
    <xdr:to>
      <xdr:col>11</xdr:col>
      <xdr:colOff>771525</xdr:colOff>
      <xdr:row>80</xdr:row>
      <xdr:rowOff>142875</xdr:rowOff>
    </xdr:to>
    <xdr:sp>
      <xdr:nvSpPr>
        <xdr:cNvPr id="21" name="Rectangle 22"/>
        <xdr:cNvSpPr>
          <a:spLocks/>
        </xdr:cNvSpPr>
      </xdr:nvSpPr>
      <xdr:spPr>
        <a:xfrm>
          <a:off x="6343650" y="14373225"/>
          <a:ext cx="1209675" cy="88582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6</xdr:col>
      <xdr:colOff>590550</xdr:colOff>
      <xdr:row>11</xdr:row>
      <xdr:rowOff>114300</xdr:rowOff>
    </xdr:from>
    <xdr:to>
      <xdr:col>11</xdr:col>
      <xdr:colOff>314325</xdr:colOff>
      <xdr:row>12</xdr:row>
      <xdr:rowOff>123825</xdr:rowOff>
    </xdr:to>
    <xdr:sp>
      <xdr:nvSpPr>
        <xdr:cNvPr id="22" name="Text Box 31"/>
        <xdr:cNvSpPr txBox="1">
          <a:spLocks noChangeArrowheads="1"/>
        </xdr:cNvSpPr>
      </xdr:nvSpPr>
      <xdr:spPr>
        <a:xfrm>
          <a:off x="3800475" y="3143250"/>
          <a:ext cx="3295650"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
</a:t>
          </a:r>
        </a:p>
      </xdr:txBody>
    </xdr:sp>
    <xdr:clientData/>
  </xdr:twoCellAnchor>
  <xdr:twoCellAnchor>
    <xdr:from>
      <xdr:col>11</xdr:col>
      <xdr:colOff>314325</xdr:colOff>
      <xdr:row>11</xdr:row>
      <xdr:rowOff>19050</xdr:rowOff>
    </xdr:from>
    <xdr:to>
      <xdr:col>11</xdr:col>
      <xdr:colOff>561975</xdr:colOff>
      <xdr:row>12</xdr:row>
      <xdr:rowOff>9525</xdr:rowOff>
    </xdr:to>
    <xdr:sp>
      <xdr:nvSpPr>
        <xdr:cNvPr id="23" name="Line 32"/>
        <xdr:cNvSpPr>
          <a:spLocks/>
        </xdr:cNvSpPr>
      </xdr:nvSpPr>
      <xdr:spPr>
        <a:xfrm flipH="1">
          <a:off x="7096125" y="3048000"/>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9</xdr:row>
      <xdr:rowOff>85725</xdr:rowOff>
    </xdr:from>
    <xdr:to>
      <xdr:col>11</xdr:col>
      <xdr:colOff>1571625</xdr:colOff>
      <xdr:row>11</xdr:row>
      <xdr:rowOff>76200</xdr:rowOff>
    </xdr:to>
    <xdr:sp>
      <xdr:nvSpPr>
        <xdr:cNvPr id="24" name="Oval 33"/>
        <xdr:cNvSpPr>
          <a:spLocks/>
        </xdr:cNvSpPr>
      </xdr:nvSpPr>
      <xdr:spPr>
        <a:xfrm>
          <a:off x="7191375" y="2733675"/>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70</xdr:row>
      <xdr:rowOff>0</xdr:rowOff>
    </xdr:from>
    <xdr:to>
      <xdr:col>11</xdr:col>
      <xdr:colOff>1076325</xdr:colOff>
      <xdr:row>70</xdr:row>
      <xdr:rowOff>0</xdr:rowOff>
    </xdr:to>
    <xdr:sp>
      <xdr:nvSpPr>
        <xdr:cNvPr id="1" name="Text Box 11"/>
        <xdr:cNvSpPr txBox="1">
          <a:spLocks noChangeArrowheads="1"/>
        </xdr:cNvSpPr>
      </xdr:nvSpPr>
      <xdr:spPr>
        <a:xfrm>
          <a:off x="6924675" y="127158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70</xdr:row>
      <xdr:rowOff>0</xdr:rowOff>
    </xdr:from>
    <xdr:to>
      <xdr:col>11</xdr:col>
      <xdr:colOff>1076325</xdr:colOff>
      <xdr:row>70</xdr:row>
      <xdr:rowOff>0</xdr:rowOff>
    </xdr:to>
    <xdr:sp>
      <xdr:nvSpPr>
        <xdr:cNvPr id="2" name="Text Box 12"/>
        <xdr:cNvSpPr txBox="1">
          <a:spLocks noChangeArrowheads="1"/>
        </xdr:cNvSpPr>
      </xdr:nvSpPr>
      <xdr:spPr>
        <a:xfrm>
          <a:off x="6924675" y="127158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70</xdr:row>
      <xdr:rowOff>0</xdr:rowOff>
    </xdr:from>
    <xdr:to>
      <xdr:col>11</xdr:col>
      <xdr:colOff>1076325</xdr:colOff>
      <xdr:row>70</xdr:row>
      <xdr:rowOff>0</xdr:rowOff>
    </xdr:to>
    <xdr:sp>
      <xdr:nvSpPr>
        <xdr:cNvPr id="3" name="Text Box 13"/>
        <xdr:cNvSpPr txBox="1">
          <a:spLocks noChangeArrowheads="1"/>
        </xdr:cNvSpPr>
      </xdr:nvSpPr>
      <xdr:spPr>
        <a:xfrm>
          <a:off x="6924675" y="127158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L83"/>
  <sheetViews>
    <sheetView view="pageBreakPreview" zoomScaleSheetLayoutView="100" zoomScalePageLayoutView="0" workbookViewId="0" topLeftCell="A22">
      <selection activeCell="E12" sqref="E12"/>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125" style="1" hidden="1" customWidth="1"/>
    <col min="7" max="7" width="8.50390625" style="1" customWidth="1"/>
    <col min="8" max="8" width="8.50390625" style="54" hidden="1" customWidth="1"/>
    <col min="9" max="9" width="11.00390625" style="1" customWidth="1"/>
    <col min="10" max="10" width="13.75390625" style="1" customWidth="1"/>
    <col min="11" max="11" width="13.625" style="1" customWidth="1"/>
    <col min="12" max="12" width="26.50390625" style="1" customWidth="1"/>
    <col min="13" max="13" width="3.00390625" style="1" customWidth="1"/>
    <col min="14" max="16384" width="9.00390625" style="1" customWidth="1"/>
  </cols>
  <sheetData>
    <row r="1" spans="3:12" s="83" customFormat="1" ht="14.25">
      <c r="C1" s="135" t="s">
        <v>112</v>
      </c>
      <c r="D1" s="135"/>
      <c r="E1" s="135"/>
      <c r="F1" s="135"/>
      <c r="G1" s="135"/>
      <c r="H1" s="135"/>
      <c r="I1" s="135"/>
      <c r="J1" s="135"/>
      <c r="K1" s="135"/>
      <c r="L1" s="135"/>
    </row>
    <row r="2" ht="64.5" customHeight="1"/>
    <row r="3" spans="1:12" ht="13.5">
      <c r="A3" s="1"/>
      <c r="B3" s="1" t="s">
        <v>38</v>
      </c>
      <c r="K3" s="20"/>
      <c r="L3" s="20"/>
    </row>
    <row r="4" spans="1:12" ht="13.5">
      <c r="A4" s="1"/>
      <c r="B4" s="1" t="s">
        <v>38</v>
      </c>
      <c r="C4" s="6" t="s">
        <v>49</v>
      </c>
      <c r="E4" s="20"/>
      <c r="F4" s="20"/>
      <c r="G4" s="20"/>
      <c r="H4" s="65"/>
      <c r="K4" s="20"/>
      <c r="L4" s="84" t="s">
        <v>52</v>
      </c>
    </row>
    <row r="5" spans="1:12" ht="13.5">
      <c r="A5" s="1"/>
      <c r="B5" s="1" t="s">
        <v>38</v>
      </c>
      <c r="C5" s="6"/>
      <c r="E5" s="20"/>
      <c r="F5" s="20"/>
      <c r="G5" s="20"/>
      <c r="H5" s="65"/>
      <c r="K5" s="20"/>
      <c r="L5" s="20"/>
    </row>
    <row r="6" spans="2:12" s="21" customFormat="1" ht="19.5" customHeight="1">
      <c r="B6" s="1" t="s">
        <v>38</v>
      </c>
      <c r="D6" s="136" t="s">
        <v>30</v>
      </c>
      <c r="E6" s="136"/>
      <c r="F6" s="136"/>
      <c r="G6" s="136"/>
      <c r="H6" s="136"/>
      <c r="I6" s="136"/>
      <c r="J6" s="136"/>
      <c r="K6" s="136"/>
      <c r="L6" s="136"/>
    </row>
    <row r="7" spans="2:12" s="22" customFormat="1" ht="19.5" customHeight="1">
      <c r="B7" s="1" t="s">
        <v>38</v>
      </c>
      <c r="D7" s="136" t="s">
        <v>31</v>
      </c>
      <c r="E7" s="136"/>
      <c r="F7" s="136"/>
      <c r="G7" s="136"/>
      <c r="H7" s="136"/>
      <c r="I7" s="136"/>
      <c r="J7" s="136"/>
      <c r="K7" s="136"/>
      <c r="L7" s="136"/>
    </row>
    <row r="8" spans="2:12" s="22" customFormat="1" ht="16.5" customHeight="1">
      <c r="B8" s="1" t="s">
        <v>38</v>
      </c>
      <c r="D8" s="23"/>
      <c r="E8" s="23"/>
      <c r="F8" s="23"/>
      <c r="G8" s="23"/>
      <c r="H8" s="66"/>
      <c r="I8" s="23"/>
      <c r="J8" s="23"/>
      <c r="K8" s="23"/>
      <c r="L8" s="23"/>
    </row>
    <row r="9" spans="2:12" ht="33.75" customHeight="1">
      <c r="B9" s="1" t="s">
        <v>38</v>
      </c>
      <c r="C9" s="38" t="s">
        <v>2</v>
      </c>
      <c r="D9" s="39"/>
      <c r="E9" s="137" t="s">
        <v>51</v>
      </c>
      <c r="F9" s="138"/>
      <c r="G9" s="138"/>
      <c r="H9" s="138"/>
      <c r="I9" s="138"/>
      <c r="J9" s="139"/>
      <c r="K9" s="2" t="s">
        <v>15</v>
      </c>
      <c r="L9" s="34" t="s">
        <v>53</v>
      </c>
    </row>
    <row r="10" spans="2:12" ht="15" customHeight="1">
      <c r="B10" s="1" t="s">
        <v>38</v>
      </c>
      <c r="C10" s="38" t="s">
        <v>16</v>
      </c>
      <c r="D10" s="39"/>
      <c r="E10" s="120" t="s">
        <v>54</v>
      </c>
      <c r="F10" s="121"/>
      <c r="G10" s="122"/>
      <c r="H10" s="67"/>
      <c r="I10" s="9" t="s">
        <v>3</v>
      </c>
      <c r="J10" s="80" t="s">
        <v>115</v>
      </c>
      <c r="K10" s="3" t="s">
        <v>29</v>
      </c>
      <c r="L10" s="82" t="s">
        <v>113</v>
      </c>
    </row>
    <row r="11" spans="2:12" ht="15" customHeight="1">
      <c r="B11" s="1" t="s">
        <v>38</v>
      </c>
      <c r="C11" s="38" t="s">
        <v>5</v>
      </c>
      <c r="D11" s="39"/>
      <c r="E11" s="123" t="s">
        <v>114</v>
      </c>
      <c r="F11" s="124"/>
      <c r="G11" s="125"/>
      <c r="H11" s="68"/>
      <c r="I11" s="3" t="s">
        <v>4</v>
      </c>
      <c r="J11" s="81" t="s">
        <v>114</v>
      </c>
      <c r="K11" s="3" t="s">
        <v>33</v>
      </c>
      <c r="L11" s="37" t="s">
        <v>109</v>
      </c>
    </row>
    <row r="12" spans="2:12" s="54" customFormat="1" ht="13.5" customHeight="1">
      <c r="B12" s="1" t="s">
        <v>38</v>
      </c>
      <c r="C12" s="8"/>
      <c r="D12" s="8"/>
      <c r="E12" s="55"/>
      <c r="F12" s="55"/>
      <c r="G12" s="55"/>
      <c r="H12" s="55"/>
      <c r="I12" s="53"/>
      <c r="J12" s="56"/>
      <c r="K12" s="53"/>
      <c r="L12" s="77">
        <v>39813</v>
      </c>
    </row>
    <row r="13" spans="2:3" ht="13.5" customHeight="1">
      <c r="B13" s="1" t="s">
        <v>38</v>
      </c>
      <c r="C13" s="57" t="s">
        <v>35</v>
      </c>
    </row>
    <row r="14" spans="2:12" ht="16.5" customHeight="1">
      <c r="B14" s="1" t="s">
        <v>38</v>
      </c>
      <c r="C14" s="126" t="s">
        <v>19</v>
      </c>
      <c r="D14" s="127"/>
      <c r="E14" s="128"/>
      <c r="F14" s="74"/>
      <c r="G14" s="4" t="s">
        <v>18</v>
      </c>
      <c r="H14" s="69"/>
      <c r="I14" s="4" t="s">
        <v>20</v>
      </c>
      <c r="J14" s="4" t="s">
        <v>1</v>
      </c>
      <c r="K14" s="4" t="s">
        <v>14</v>
      </c>
      <c r="L14" s="5" t="s">
        <v>17</v>
      </c>
    </row>
    <row r="15" spans="2:12" ht="13.5">
      <c r="B15" s="1" t="s">
        <v>38</v>
      </c>
      <c r="C15" s="46" t="s">
        <v>48</v>
      </c>
      <c r="D15" s="85" t="s">
        <v>55</v>
      </c>
      <c r="E15" s="71"/>
      <c r="F15" s="43"/>
      <c r="G15" s="86">
        <v>1</v>
      </c>
      <c r="H15" s="87">
        <v>1</v>
      </c>
      <c r="I15" s="24">
        <f>H15*1</f>
        <v>1</v>
      </c>
      <c r="J15" s="58">
        <v>1</v>
      </c>
      <c r="K15" s="16"/>
      <c r="L15" s="10"/>
    </row>
    <row r="16" spans="3:12" ht="13.5">
      <c r="C16" s="47" t="s">
        <v>61</v>
      </c>
      <c r="D16" s="88" t="s">
        <v>56</v>
      </c>
      <c r="E16" s="89"/>
      <c r="F16" s="44"/>
      <c r="G16" s="90">
        <v>1</v>
      </c>
      <c r="H16" s="91">
        <v>1</v>
      </c>
      <c r="I16" s="25">
        <v>2</v>
      </c>
      <c r="J16" s="59">
        <v>2</v>
      </c>
      <c r="K16" s="17"/>
      <c r="L16" s="11"/>
    </row>
    <row r="17" spans="3:12" ht="13.5">
      <c r="C17" s="47" t="s">
        <v>62</v>
      </c>
      <c r="D17" s="88" t="s">
        <v>57</v>
      </c>
      <c r="E17" s="89"/>
      <c r="F17" s="44"/>
      <c r="G17" s="90">
        <v>2</v>
      </c>
      <c r="H17" s="91">
        <v>2</v>
      </c>
      <c r="I17" s="25">
        <f>H17*1</f>
        <v>2</v>
      </c>
      <c r="J17" s="59">
        <v>2</v>
      </c>
      <c r="K17" s="17"/>
      <c r="L17" s="11" t="s">
        <v>107</v>
      </c>
    </row>
    <row r="18" spans="3:12" ht="13.5">
      <c r="C18" s="47" t="s">
        <v>62</v>
      </c>
      <c r="D18" s="88" t="s">
        <v>58</v>
      </c>
      <c r="E18" s="89"/>
      <c r="F18" s="44"/>
      <c r="G18" s="90">
        <v>2</v>
      </c>
      <c r="H18" s="91">
        <v>2</v>
      </c>
      <c r="I18" s="25">
        <f>H18*1</f>
        <v>2</v>
      </c>
      <c r="J18" s="59">
        <v>2</v>
      </c>
      <c r="K18" s="17"/>
      <c r="L18" s="33"/>
    </row>
    <row r="19" spans="3:12" ht="13.5">
      <c r="C19" s="47" t="s">
        <v>62</v>
      </c>
      <c r="D19" s="88" t="s">
        <v>59</v>
      </c>
      <c r="E19" s="89"/>
      <c r="F19" s="44"/>
      <c r="G19" s="90">
        <v>3</v>
      </c>
      <c r="H19" s="91">
        <v>2</v>
      </c>
      <c r="I19" s="25">
        <f>H19*1</f>
        <v>2</v>
      </c>
      <c r="J19" s="59"/>
      <c r="K19" s="17"/>
      <c r="L19" s="11"/>
    </row>
    <row r="20" spans="3:12" ht="13.5">
      <c r="C20" s="47" t="s">
        <v>62</v>
      </c>
      <c r="D20" s="92" t="s">
        <v>60</v>
      </c>
      <c r="E20" s="93"/>
      <c r="F20" s="45"/>
      <c r="G20" s="94">
        <v>3</v>
      </c>
      <c r="H20" s="95">
        <v>2</v>
      </c>
      <c r="I20" s="25">
        <f>H20*1</f>
        <v>2</v>
      </c>
      <c r="J20" s="59">
        <v>2</v>
      </c>
      <c r="K20" s="17"/>
      <c r="L20" s="11"/>
    </row>
    <row r="21" spans="2:12" ht="13.5">
      <c r="B21" s="1" t="s">
        <v>38</v>
      </c>
      <c r="C21" s="129" t="s">
        <v>0</v>
      </c>
      <c r="D21" s="130"/>
      <c r="E21" s="130"/>
      <c r="F21" s="130"/>
      <c r="G21" s="131"/>
      <c r="H21" s="76"/>
      <c r="I21" s="32">
        <f>SUM(I15:I20)</f>
        <v>11</v>
      </c>
      <c r="J21" s="61">
        <f>SUM(J15:J20)</f>
        <v>9</v>
      </c>
      <c r="K21" s="62" t="str">
        <f>IF(J21&gt;=7,"○","×")</f>
        <v>○</v>
      </c>
      <c r="L21" s="3" t="s">
        <v>6</v>
      </c>
    </row>
    <row r="22" spans="2:12" ht="13.5">
      <c r="B22" s="1" t="s">
        <v>38</v>
      </c>
      <c r="C22" s="46" t="s">
        <v>47</v>
      </c>
      <c r="D22" s="85" t="s">
        <v>63</v>
      </c>
      <c r="E22" s="71"/>
      <c r="F22" s="43"/>
      <c r="G22" s="96">
        <v>1</v>
      </c>
      <c r="H22" s="97">
        <v>1</v>
      </c>
      <c r="I22" s="24">
        <f>H22*1</f>
        <v>1</v>
      </c>
      <c r="J22" s="58">
        <v>1</v>
      </c>
      <c r="K22" s="16"/>
      <c r="L22" s="12"/>
    </row>
    <row r="23" spans="3:12" ht="13.5">
      <c r="C23" s="47" t="s">
        <v>47</v>
      </c>
      <c r="D23" s="88" t="s">
        <v>64</v>
      </c>
      <c r="E23" s="89"/>
      <c r="F23" s="44"/>
      <c r="G23" s="90">
        <v>1</v>
      </c>
      <c r="H23" s="91">
        <v>1</v>
      </c>
      <c r="I23" s="25">
        <f>H23*1</f>
        <v>1</v>
      </c>
      <c r="J23" s="59">
        <v>1</v>
      </c>
      <c r="K23" s="17"/>
      <c r="L23" s="11"/>
    </row>
    <row r="24" spans="3:12" ht="13.5">
      <c r="C24" s="47" t="s">
        <v>47</v>
      </c>
      <c r="D24" s="88" t="s">
        <v>65</v>
      </c>
      <c r="E24" s="89"/>
      <c r="F24" s="44"/>
      <c r="G24" s="90">
        <v>2</v>
      </c>
      <c r="H24" s="91">
        <v>1</v>
      </c>
      <c r="I24" s="25">
        <v>2</v>
      </c>
      <c r="J24" s="59">
        <v>2</v>
      </c>
      <c r="K24" s="17"/>
      <c r="L24" s="11"/>
    </row>
    <row r="25" spans="3:12" ht="13.5">
      <c r="C25" s="47" t="s">
        <v>47</v>
      </c>
      <c r="D25" s="88" t="s">
        <v>66</v>
      </c>
      <c r="E25" s="89"/>
      <c r="F25" s="44"/>
      <c r="G25" s="90">
        <v>2</v>
      </c>
      <c r="H25" s="91">
        <v>2</v>
      </c>
      <c r="I25" s="25">
        <f>H25*1</f>
        <v>2</v>
      </c>
      <c r="J25" s="59">
        <v>2</v>
      </c>
      <c r="K25" s="17"/>
      <c r="L25" s="11"/>
    </row>
    <row r="26" spans="3:12" ht="13.5">
      <c r="C26" s="47" t="s">
        <v>47</v>
      </c>
      <c r="D26" s="92" t="s">
        <v>67</v>
      </c>
      <c r="E26" s="93"/>
      <c r="F26" s="45"/>
      <c r="G26" s="94">
        <v>3</v>
      </c>
      <c r="H26" s="95">
        <v>1</v>
      </c>
      <c r="I26" s="25">
        <f>H26*1</f>
        <v>1</v>
      </c>
      <c r="J26" s="59"/>
      <c r="K26" s="17"/>
      <c r="L26" s="11"/>
    </row>
    <row r="27" spans="2:12" ht="13.5">
      <c r="B27" s="1" t="s">
        <v>38</v>
      </c>
      <c r="C27" s="129" t="s">
        <v>0</v>
      </c>
      <c r="D27" s="130"/>
      <c r="E27" s="130"/>
      <c r="F27" s="130"/>
      <c r="G27" s="131"/>
      <c r="H27" s="76"/>
      <c r="I27" s="32">
        <f>SUM(I22:I26)</f>
        <v>7</v>
      </c>
      <c r="J27" s="61">
        <f>SUM(J22:J26)</f>
        <v>6</v>
      </c>
      <c r="K27" s="62" t="str">
        <f>IF(J27&gt;=7,"○","×")</f>
        <v>×</v>
      </c>
      <c r="L27" s="3" t="s">
        <v>6</v>
      </c>
    </row>
    <row r="28" spans="2:12" ht="13.5">
      <c r="B28" s="1" t="s">
        <v>38</v>
      </c>
      <c r="C28" s="46" t="s">
        <v>46</v>
      </c>
      <c r="D28" s="85" t="s">
        <v>69</v>
      </c>
      <c r="E28" s="71"/>
      <c r="F28" s="43"/>
      <c r="G28" s="96">
        <v>1</v>
      </c>
      <c r="H28" s="97">
        <v>1</v>
      </c>
      <c r="I28" s="24">
        <f>H28*1</f>
        <v>1</v>
      </c>
      <c r="J28" s="58">
        <v>1</v>
      </c>
      <c r="K28" s="16"/>
      <c r="L28" s="12"/>
    </row>
    <row r="29" spans="3:12" ht="13.5">
      <c r="C29" s="47" t="s">
        <v>68</v>
      </c>
      <c r="D29" s="88" t="s">
        <v>70</v>
      </c>
      <c r="E29" s="89"/>
      <c r="F29" s="44"/>
      <c r="G29" s="90">
        <v>1</v>
      </c>
      <c r="H29" s="91">
        <v>2</v>
      </c>
      <c r="I29" s="25">
        <f>H29*1</f>
        <v>2</v>
      </c>
      <c r="J29" s="59">
        <v>2</v>
      </c>
      <c r="K29" s="17"/>
      <c r="L29" s="11"/>
    </row>
    <row r="30" spans="3:12" ht="13.5">
      <c r="C30" s="47" t="s">
        <v>68</v>
      </c>
      <c r="D30" s="88" t="s">
        <v>71</v>
      </c>
      <c r="E30" s="89"/>
      <c r="F30" s="44"/>
      <c r="G30" s="90">
        <v>2</v>
      </c>
      <c r="H30" s="91">
        <v>1</v>
      </c>
      <c r="I30" s="25">
        <f>H30*1</f>
        <v>1</v>
      </c>
      <c r="J30" s="59"/>
      <c r="K30" s="17"/>
      <c r="L30" s="11"/>
    </row>
    <row r="31" spans="3:12" ht="13.5">
      <c r="C31" s="47" t="s">
        <v>68</v>
      </c>
      <c r="D31" s="88" t="s">
        <v>72</v>
      </c>
      <c r="E31" s="89"/>
      <c r="F31" s="44"/>
      <c r="G31" s="90">
        <v>2</v>
      </c>
      <c r="H31" s="91">
        <v>1</v>
      </c>
      <c r="I31" s="25">
        <v>2</v>
      </c>
      <c r="J31" s="59">
        <v>2</v>
      </c>
      <c r="K31" s="17"/>
      <c r="L31" s="11"/>
    </row>
    <row r="32" spans="3:12" ht="13.5">
      <c r="C32" s="47" t="s">
        <v>68</v>
      </c>
      <c r="D32" s="92" t="s">
        <v>73</v>
      </c>
      <c r="E32" s="93"/>
      <c r="F32" s="45"/>
      <c r="G32" s="94">
        <v>3</v>
      </c>
      <c r="H32" s="95">
        <v>1</v>
      </c>
      <c r="I32" s="25">
        <v>2</v>
      </c>
      <c r="J32" s="59">
        <v>2</v>
      </c>
      <c r="K32" s="17"/>
      <c r="L32" s="11"/>
    </row>
    <row r="33" spans="2:12" ht="13.5">
      <c r="B33" s="1" t="s">
        <v>38</v>
      </c>
      <c r="C33" s="129" t="s">
        <v>0</v>
      </c>
      <c r="D33" s="130"/>
      <c r="E33" s="130"/>
      <c r="F33" s="130"/>
      <c r="G33" s="131"/>
      <c r="H33" s="76"/>
      <c r="I33" s="32">
        <f>SUM(I28:I32)</f>
        <v>8</v>
      </c>
      <c r="J33" s="61">
        <f>SUM(J28:J32)</f>
        <v>7</v>
      </c>
      <c r="K33" s="62" t="str">
        <f>IF(J33&gt;=2,"○","×")</f>
        <v>○</v>
      </c>
      <c r="L33" s="3" t="s">
        <v>7</v>
      </c>
    </row>
    <row r="34" spans="2:12" ht="13.5">
      <c r="B34" s="1" t="s">
        <v>38</v>
      </c>
      <c r="C34" s="46" t="s">
        <v>45</v>
      </c>
      <c r="D34" s="85" t="s">
        <v>75</v>
      </c>
      <c r="E34" s="71"/>
      <c r="F34" s="43"/>
      <c r="G34" s="96">
        <v>1</v>
      </c>
      <c r="H34" s="97">
        <v>2</v>
      </c>
      <c r="I34" s="24">
        <f>H34*1</f>
        <v>2</v>
      </c>
      <c r="J34" s="58">
        <v>2</v>
      </c>
      <c r="K34" s="16"/>
      <c r="L34" s="12"/>
    </row>
    <row r="35" spans="3:12" ht="13.5">
      <c r="C35" s="47" t="s">
        <v>74</v>
      </c>
      <c r="D35" s="88" t="s">
        <v>76</v>
      </c>
      <c r="E35" s="89"/>
      <c r="F35" s="44"/>
      <c r="G35" s="90">
        <v>1</v>
      </c>
      <c r="H35" s="91">
        <v>2</v>
      </c>
      <c r="I35" s="25">
        <f>H35*1</f>
        <v>2</v>
      </c>
      <c r="J35" s="59">
        <v>2</v>
      </c>
      <c r="K35" s="17"/>
      <c r="L35" s="11"/>
    </row>
    <row r="36" spans="3:12" ht="13.5">
      <c r="C36" s="47" t="s">
        <v>74</v>
      </c>
      <c r="D36" s="88" t="s">
        <v>77</v>
      </c>
      <c r="E36" s="89"/>
      <c r="F36" s="44"/>
      <c r="G36" s="90">
        <v>2</v>
      </c>
      <c r="H36" s="91">
        <v>1</v>
      </c>
      <c r="I36" s="25">
        <f>H36*1</f>
        <v>1</v>
      </c>
      <c r="J36" s="59">
        <v>1</v>
      </c>
      <c r="K36" s="17"/>
      <c r="L36" s="11"/>
    </row>
    <row r="37" spans="3:12" ht="13.5">
      <c r="C37" s="47" t="s">
        <v>74</v>
      </c>
      <c r="D37" s="88" t="s">
        <v>78</v>
      </c>
      <c r="E37" s="89"/>
      <c r="F37" s="44"/>
      <c r="G37" s="90">
        <v>2</v>
      </c>
      <c r="H37" s="91">
        <v>1</v>
      </c>
      <c r="I37" s="25">
        <f>H37*1</f>
        <v>1</v>
      </c>
      <c r="J37" s="59">
        <v>1</v>
      </c>
      <c r="K37" s="17"/>
      <c r="L37" s="11"/>
    </row>
    <row r="38" spans="3:12" ht="13.5">
      <c r="C38" s="47" t="s">
        <v>74</v>
      </c>
      <c r="D38" s="92" t="s">
        <v>79</v>
      </c>
      <c r="E38" s="93"/>
      <c r="F38" s="45"/>
      <c r="G38" s="94">
        <v>3</v>
      </c>
      <c r="H38" s="95">
        <v>2</v>
      </c>
      <c r="I38" s="25">
        <f>H38*1</f>
        <v>2</v>
      </c>
      <c r="J38" s="59"/>
      <c r="K38" s="17"/>
      <c r="L38" s="11"/>
    </row>
    <row r="39" spans="2:12" ht="13.5">
      <c r="B39" s="1" t="s">
        <v>38</v>
      </c>
      <c r="C39" s="129" t="s">
        <v>0</v>
      </c>
      <c r="D39" s="130"/>
      <c r="E39" s="130"/>
      <c r="F39" s="130"/>
      <c r="G39" s="131"/>
      <c r="H39" s="76"/>
      <c r="I39" s="32">
        <f>SUM(I34:I38)</f>
        <v>8</v>
      </c>
      <c r="J39" s="61">
        <f>SUM(J34:J38)</f>
        <v>6</v>
      </c>
      <c r="K39" s="62" t="str">
        <f>IF(J39&gt;=2,"○","×")</f>
        <v>○</v>
      </c>
      <c r="L39" s="3" t="s">
        <v>7</v>
      </c>
    </row>
    <row r="40" spans="2:12" ht="13.5">
      <c r="B40" s="1" t="s">
        <v>38</v>
      </c>
      <c r="C40" s="48" t="s">
        <v>44</v>
      </c>
      <c r="D40" s="85" t="s">
        <v>80</v>
      </c>
      <c r="E40" s="71"/>
      <c r="F40" s="43"/>
      <c r="G40" s="96">
        <v>1</v>
      </c>
      <c r="H40" s="97">
        <v>1</v>
      </c>
      <c r="I40" s="24">
        <f>H40*1</f>
        <v>1</v>
      </c>
      <c r="J40" s="58">
        <v>1</v>
      </c>
      <c r="K40" s="16"/>
      <c r="L40" s="12"/>
    </row>
    <row r="41" spans="3:12" ht="13.5">
      <c r="C41" s="49" t="s">
        <v>85</v>
      </c>
      <c r="D41" s="88" t="s">
        <v>81</v>
      </c>
      <c r="E41" s="89"/>
      <c r="F41" s="44"/>
      <c r="G41" s="90">
        <v>1</v>
      </c>
      <c r="H41" s="91">
        <v>2</v>
      </c>
      <c r="I41" s="25">
        <f>H41*1</f>
        <v>2</v>
      </c>
      <c r="J41" s="59">
        <v>2</v>
      </c>
      <c r="K41" s="17"/>
      <c r="L41" s="11"/>
    </row>
    <row r="42" spans="3:12" ht="13.5">
      <c r="C42" s="49" t="s">
        <v>85</v>
      </c>
      <c r="D42" s="88" t="s">
        <v>82</v>
      </c>
      <c r="E42" s="89"/>
      <c r="F42" s="44"/>
      <c r="G42" s="90">
        <v>2</v>
      </c>
      <c r="H42" s="91">
        <v>2</v>
      </c>
      <c r="I42" s="25">
        <f>H42*1</f>
        <v>2</v>
      </c>
      <c r="J42" s="59">
        <v>2</v>
      </c>
      <c r="K42" s="17"/>
      <c r="L42" s="11"/>
    </row>
    <row r="43" spans="3:12" ht="13.5">
      <c r="C43" s="49" t="s">
        <v>85</v>
      </c>
      <c r="D43" s="88" t="s">
        <v>83</v>
      </c>
      <c r="E43" s="89"/>
      <c r="F43" s="44"/>
      <c r="G43" s="90">
        <v>2</v>
      </c>
      <c r="H43" s="91">
        <v>1</v>
      </c>
      <c r="I43" s="25">
        <f>H43*1</f>
        <v>1</v>
      </c>
      <c r="J43" s="59">
        <v>1</v>
      </c>
      <c r="K43" s="17"/>
      <c r="L43" s="11" t="s">
        <v>108</v>
      </c>
    </row>
    <row r="44" spans="3:12" ht="13.5">
      <c r="C44" s="49" t="s">
        <v>85</v>
      </c>
      <c r="D44" s="92" t="s">
        <v>84</v>
      </c>
      <c r="E44" s="93"/>
      <c r="F44" s="45"/>
      <c r="G44" s="94">
        <v>3</v>
      </c>
      <c r="H44" s="95">
        <v>2</v>
      </c>
      <c r="I44" s="25">
        <f>H44*1</f>
        <v>2</v>
      </c>
      <c r="J44" s="59">
        <v>2</v>
      </c>
      <c r="K44" s="17"/>
      <c r="L44" s="11"/>
    </row>
    <row r="45" spans="2:12" ht="13.5">
      <c r="B45" s="1" t="s">
        <v>38</v>
      </c>
      <c r="C45" s="129" t="s">
        <v>0</v>
      </c>
      <c r="D45" s="130"/>
      <c r="E45" s="130"/>
      <c r="F45" s="130"/>
      <c r="G45" s="131"/>
      <c r="H45" s="76"/>
      <c r="I45" s="32">
        <f>SUM(I40:I44)</f>
        <v>8</v>
      </c>
      <c r="J45" s="61">
        <f>SUM(J40:J44)</f>
        <v>8</v>
      </c>
      <c r="K45" s="62" t="str">
        <f>IF(J45&gt;=4,"○","*")</f>
        <v>○</v>
      </c>
      <c r="L45" s="3" t="s">
        <v>8</v>
      </c>
    </row>
    <row r="46" spans="2:12" ht="13.5">
      <c r="B46" s="1" t="s">
        <v>38</v>
      </c>
      <c r="C46" s="48" t="s">
        <v>43</v>
      </c>
      <c r="D46" s="85" t="s">
        <v>86</v>
      </c>
      <c r="E46" s="71"/>
      <c r="F46" s="43"/>
      <c r="G46" s="96">
        <v>1</v>
      </c>
      <c r="H46" s="97">
        <v>1</v>
      </c>
      <c r="I46" s="24">
        <f>H46*1</f>
        <v>1</v>
      </c>
      <c r="J46" s="58">
        <v>1</v>
      </c>
      <c r="K46" s="16"/>
      <c r="L46" s="12"/>
    </row>
    <row r="47" spans="3:12" ht="13.5">
      <c r="C47" s="49" t="s">
        <v>91</v>
      </c>
      <c r="D47" s="88" t="s">
        <v>87</v>
      </c>
      <c r="E47" s="89"/>
      <c r="F47" s="44"/>
      <c r="G47" s="90">
        <v>2</v>
      </c>
      <c r="H47" s="91">
        <v>1</v>
      </c>
      <c r="I47" s="25">
        <f>H47*1</f>
        <v>1</v>
      </c>
      <c r="J47" s="59"/>
      <c r="K47" s="17"/>
      <c r="L47" s="33"/>
    </row>
    <row r="48" spans="3:12" ht="13.5">
      <c r="C48" s="49" t="s">
        <v>91</v>
      </c>
      <c r="D48" s="88" t="s">
        <v>88</v>
      </c>
      <c r="E48" s="89"/>
      <c r="F48" s="44"/>
      <c r="G48" s="90">
        <v>2</v>
      </c>
      <c r="H48" s="91">
        <v>2</v>
      </c>
      <c r="I48" s="25">
        <f>H48*1</f>
        <v>2</v>
      </c>
      <c r="J48" s="59">
        <v>2</v>
      </c>
      <c r="K48" s="17"/>
      <c r="L48" s="11"/>
    </row>
    <row r="49" spans="3:12" ht="13.5">
      <c r="C49" s="49" t="s">
        <v>91</v>
      </c>
      <c r="D49" s="88" t="s">
        <v>89</v>
      </c>
      <c r="E49" s="89"/>
      <c r="F49" s="44"/>
      <c r="G49" s="90">
        <v>3</v>
      </c>
      <c r="H49" s="91">
        <v>2</v>
      </c>
      <c r="I49" s="25">
        <f>H49*1</f>
        <v>2</v>
      </c>
      <c r="J49" s="59">
        <v>2</v>
      </c>
      <c r="K49" s="17"/>
      <c r="L49" s="33"/>
    </row>
    <row r="50" spans="3:12" ht="13.5">
      <c r="C50" s="49" t="s">
        <v>91</v>
      </c>
      <c r="D50" s="92" t="s">
        <v>90</v>
      </c>
      <c r="E50" s="93"/>
      <c r="F50" s="45"/>
      <c r="G50" s="94">
        <v>4</v>
      </c>
      <c r="H50" s="95">
        <v>1</v>
      </c>
      <c r="I50" s="25">
        <v>2</v>
      </c>
      <c r="J50" s="59">
        <v>2</v>
      </c>
      <c r="K50" s="17"/>
      <c r="L50" s="11"/>
    </row>
    <row r="51" spans="2:12" ht="13.5">
      <c r="B51" s="1" t="s">
        <v>38</v>
      </c>
      <c r="C51" s="129" t="s">
        <v>0</v>
      </c>
      <c r="D51" s="130"/>
      <c r="E51" s="130"/>
      <c r="F51" s="130"/>
      <c r="G51" s="131"/>
      <c r="H51" s="76"/>
      <c r="I51" s="32">
        <f>SUM(I46:I50)</f>
        <v>8</v>
      </c>
      <c r="J51" s="61">
        <f>SUM(J46:J50)</f>
        <v>7</v>
      </c>
      <c r="K51" s="62" t="str">
        <f>IF(J51&gt;=3,"○","×")</f>
        <v>○</v>
      </c>
      <c r="L51" s="3" t="s">
        <v>9</v>
      </c>
    </row>
    <row r="52" spans="2:12" ht="13.5">
      <c r="B52" s="1" t="s">
        <v>38</v>
      </c>
      <c r="C52" s="48" t="s">
        <v>42</v>
      </c>
      <c r="D52" s="85" t="s">
        <v>92</v>
      </c>
      <c r="E52" s="71"/>
      <c r="F52" s="43"/>
      <c r="G52" s="96">
        <v>1</v>
      </c>
      <c r="H52" s="97">
        <v>1</v>
      </c>
      <c r="I52" s="24">
        <f>H52*1</f>
        <v>1</v>
      </c>
      <c r="J52" s="58"/>
      <c r="K52" s="16"/>
      <c r="L52" s="12"/>
    </row>
    <row r="53" spans="3:12" ht="13.5">
      <c r="C53" s="49" t="s">
        <v>42</v>
      </c>
      <c r="D53" s="88" t="s">
        <v>93</v>
      </c>
      <c r="E53" s="89"/>
      <c r="F53" s="44"/>
      <c r="G53" s="90">
        <v>2</v>
      </c>
      <c r="H53" s="91">
        <v>1</v>
      </c>
      <c r="I53" s="25">
        <v>2</v>
      </c>
      <c r="J53" s="59">
        <v>2</v>
      </c>
      <c r="K53" s="17"/>
      <c r="L53" s="11"/>
    </row>
    <row r="54" spans="3:12" ht="13.5">
      <c r="C54" s="49" t="s">
        <v>42</v>
      </c>
      <c r="D54" s="88" t="s">
        <v>94</v>
      </c>
      <c r="E54" s="89"/>
      <c r="F54" s="44"/>
      <c r="G54" s="90">
        <v>3</v>
      </c>
      <c r="H54" s="91">
        <v>2</v>
      </c>
      <c r="I54" s="25">
        <f>H54*1</f>
        <v>2</v>
      </c>
      <c r="J54" s="59">
        <v>2</v>
      </c>
      <c r="K54" s="17"/>
      <c r="L54" s="11"/>
    </row>
    <row r="55" spans="3:12" ht="13.5">
      <c r="C55" s="49" t="s">
        <v>42</v>
      </c>
      <c r="D55" s="88" t="s">
        <v>95</v>
      </c>
      <c r="E55" s="89"/>
      <c r="F55" s="44"/>
      <c r="G55" s="90">
        <v>3</v>
      </c>
      <c r="H55" s="91">
        <v>2</v>
      </c>
      <c r="I55" s="25">
        <f>H55*1</f>
        <v>2</v>
      </c>
      <c r="J55" s="59">
        <v>2</v>
      </c>
      <c r="K55" s="17"/>
      <c r="L55" s="11"/>
    </row>
    <row r="56" spans="3:12" ht="13.5">
      <c r="C56" s="49" t="s">
        <v>42</v>
      </c>
      <c r="D56" s="92" t="s">
        <v>96</v>
      </c>
      <c r="E56" s="93"/>
      <c r="F56" s="45"/>
      <c r="G56" s="94">
        <v>4</v>
      </c>
      <c r="H56" s="95">
        <v>1</v>
      </c>
      <c r="I56" s="25">
        <v>2</v>
      </c>
      <c r="J56" s="59">
        <v>2</v>
      </c>
      <c r="K56" s="17"/>
      <c r="L56" s="11"/>
    </row>
    <row r="57" spans="2:12" ht="13.5">
      <c r="B57" s="1" t="s">
        <v>38</v>
      </c>
      <c r="C57" s="129" t="s">
        <v>0</v>
      </c>
      <c r="D57" s="130"/>
      <c r="E57" s="130"/>
      <c r="F57" s="130"/>
      <c r="G57" s="131"/>
      <c r="H57" s="76"/>
      <c r="I57" s="32">
        <f>SUM(I52:I56)</f>
        <v>9</v>
      </c>
      <c r="J57" s="61">
        <f>SUM(J52:J56)</f>
        <v>8</v>
      </c>
      <c r="K57" s="62" t="str">
        <f>IF(J57&gt;=2,"○","×")</f>
        <v>○</v>
      </c>
      <c r="L57" s="3" t="s">
        <v>7</v>
      </c>
    </row>
    <row r="58" spans="2:12" ht="13.5">
      <c r="B58" s="1" t="s">
        <v>38</v>
      </c>
      <c r="C58" s="46" t="s">
        <v>41</v>
      </c>
      <c r="D58" s="85" t="s">
        <v>97</v>
      </c>
      <c r="E58" s="71"/>
      <c r="F58" s="43"/>
      <c r="G58" s="96">
        <v>1</v>
      </c>
      <c r="H58" s="97">
        <v>1</v>
      </c>
      <c r="I58" s="24">
        <f>H58*1</f>
        <v>1</v>
      </c>
      <c r="J58" s="58">
        <v>1</v>
      </c>
      <c r="K58" s="16"/>
      <c r="L58" s="12"/>
    </row>
    <row r="59" spans="3:12" ht="13.5">
      <c r="C59" s="47" t="s">
        <v>100</v>
      </c>
      <c r="D59" s="88" t="s">
        <v>98</v>
      </c>
      <c r="E59" s="89"/>
      <c r="F59" s="44"/>
      <c r="G59" s="90">
        <v>2</v>
      </c>
      <c r="H59" s="91">
        <v>1</v>
      </c>
      <c r="I59" s="25">
        <f>H59*1</f>
        <v>1</v>
      </c>
      <c r="J59" s="59"/>
      <c r="K59" s="17"/>
      <c r="L59" s="11"/>
    </row>
    <row r="60" spans="3:12" ht="13.5">
      <c r="C60" s="47" t="s">
        <v>100</v>
      </c>
      <c r="D60" s="92" t="s">
        <v>99</v>
      </c>
      <c r="E60" s="93"/>
      <c r="F60" s="45"/>
      <c r="G60" s="94">
        <v>3</v>
      </c>
      <c r="H60" s="95">
        <v>2</v>
      </c>
      <c r="I60" s="25">
        <f>H60*1</f>
        <v>2</v>
      </c>
      <c r="J60" s="59">
        <v>2</v>
      </c>
      <c r="K60" s="17"/>
      <c r="L60" s="11"/>
    </row>
    <row r="61" spans="2:12" ht="13.5">
      <c r="B61" s="1" t="s">
        <v>38</v>
      </c>
      <c r="C61" s="129" t="s">
        <v>0</v>
      </c>
      <c r="D61" s="130"/>
      <c r="E61" s="130"/>
      <c r="F61" s="130"/>
      <c r="G61" s="131"/>
      <c r="H61" s="76"/>
      <c r="I61" s="32">
        <f>SUM(I58:I60)</f>
        <v>4</v>
      </c>
      <c r="J61" s="61">
        <f>SUM(J58:J60)</f>
        <v>3</v>
      </c>
      <c r="K61" s="62" t="str">
        <f>IF(J61&gt;=2,"○","×")</f>
        <v>○</v>
      </c>
      <c r="L61" s="3" t="s">
        <v>26</v>
      </c>
    </row>
    <row r="62" spans="2:12" ht="13.5">
      <c r="B62" s="1" t="s">
        <v>38</v>
      </c>
      <c r="C62" s="46" t="s">
        <v>40</v>
      </c>
      <c r="D62" s="98" t="s">
        <v>101</v>
      </c>
      <c r="E62" s="99"/>
      <c r="F62" s="99"/>
      <c r="G62" s="100">
        <v>1</v>
      </c>
      <c r="H62" s="87">
        <v>1</v>
      </c>
      <c r="I62" s="24">
        <f>H62*1</f>
        <v>1</v>
      </c>
      <c r="J62" s="58"/>
      <c r="K62" s="16"/>
      <c r="L62" s="12"/>
    </row>
    <row r="63" spans="3:12" ht="13.5">
      <c r="C63" s="101" t="s">
        <v>40</v>
      </c>
      <c r="D63" s="92" t="s">
        <v>102</v>
      </c>
      <c r="E63" s="93"/>
      <c r="F63" s="45"/>
      <c r="G63" s="102">
        <v>3</v>
      </c>
      <c r="H63" s="103">
        <v>1</v>
      </c>
      <c r="I63" s="25">
        <v>2</v>
      </c>
      <c r="J63" s="59">
        <v>2</v>
      </c>
      <c r="K63" s="17"/>
      <c r="L63" s="11"/>
    </row>
    <row r="64" spans="2:12" ht="13.5">
      <c r="B64" s="1" t="s">
        <v>38</v>
      </c>
      <c r="C64" s="129" t="s">
        <v>0</v>
      </c>
      <c r="D64" s="130"/>
      <c r="E64" s="130"/>
      <c r="F64" s="130"/>
      <c r="G64" s="131"/>
      <c r="H64" s="76"/>
      <c r="I64" s="32">
        <f>SUM(I62:I63)</f>
        <v>3</v>
      </c>
      <c r="J64" s="61">
        <f>SUM(J62:J63)</f>
        <v>2</v>
      </c>
      <c r="K64" s="62" t="str">
        <f>IF(J64&gt;=1,"○","×")</f>
        <v>○</v>
      </c>
      <c r="L64" s="3" t="s">
        <v>10</v>
      </c>
    </row>
    <row r="65" spans="2:12" ht="13.5">
      <c r="B65" s="1" t="s">
        <v>38</v>
      </c>
      <c r="C65" s="70" t="s">
        <v>103</v>
      </c>
      <c r="D65" s="85" t="s">
        <v>104</v>
      </c>
      <c r="E65" s="71"/>
      <c r="F65" s="43"/>
      <c r="G65" s="96">
        <v>1</v>
      </c>
      <c r="H65" s="97">
        <v>1</v>
      </c>
      <c r="I65" s="24">
        <v>2</v>
      </c>
      <c r="J65" s="58">
        <v>2</v>
      </c>
      <c r="K65" s="16"/>
      <c r="L65" s="12"/>
    </row>
    <row r="66" spans="3:12" ht="13.5">
      <c r="C66" s="49" t="s">
        <v>103</v>
      </c>
      <c r="D66" s="88" t="s">
        <v>105</v>
      </c>
      <c r="E66" s="89"/>
      <c r="F66" s="44"/>
      <c r="G66" s="90">
        <v>2</v>
      </c>
      <c r="H66" s="91">
        <v>1</v>
      </c>
      <c r="I66" s="25">
        <v>2</v>
      </c>
      <c r="J66" s="59">
        <v>2</v>
      </c>
      <c r="K66" s="17"/>
      <c r="L66" s="11"/>
    </row>
    <row r="67" spans="3:12" ht="13.5">
      <c r="C67" s="52" t="s">
        <v>103</v>
      </c>
      <c r="D67" s="92" t="s">
        <v>106</v>
      </c>
      <c r="E67" s="93"/>
      <c r="F67" s="45"/>
      <c r="G67" s="94">
        <v>3</v>
      </c>
      <c r="H67" s="103">
        <v>2</v>
      </c>
      <c r="I67" s="25">
        <f>H67*1</f>
        <v>2</v>
      </c>
      <c r="J67" s="60">
        <v>2</v>
      </c>
      <c r="K67" s="41"/>
      <c r="L67" s="42"/>
    </row>
    <row r="68" spans="2:12" ht="13.5">
      <c r="B68" s="1" t="s">
        <v>38</v>
      </c>
      <c r="C68" s="129" t="s">
        <v>0</v>
      </c>
      <c r="D68" s="132"/>
      <c r="E68" s="133"/>
      <c r="F68" s="73"/>
      <c r="G68" s="15"/>
      <c r="H68" s="15"/>
      <c r="I68" s="26">
        <f>SUM(I65:I67)</f>
        <v>6</v>
      </c>
      <c r="J68" s="61">
        <f>SUM(J65:J67)</f>
        <v>6</v>
      </c>
      <c r="K68" s="63" t="s">
        <v>50</v>
      </c>
      <c r="L68" s="3" t="s">
        <v>13</v>
      </c>
    </row>
    <row r="69" spans="2:12" ht="13.5">
      <c r="B69" s="1" t="s">
        <v>38</v>
      </c>
      <c r="C69" s="129" t="s">
        <v>27</v>
      </c>
      <c r="D69" s="130"/>
      <c r="E69" s="130"/>
      <c r="F69" s="130"/>
      <c r="G69" s="131"/>
      <c r="H69" s="18"/>
      <c r="I69" s="26">
        <f>SUM(I64,I61,I57,I51,I45,I39,I33,I27,I21)</f>
        <v>66</v>
      </c>
      <c r="J69" s="61">
        <f>SUM(J64,J61,J57,J51,J45,J39,J33,J27,J21)</f>
        <v>56</v>
      </c>
      <c r="K69" s="62" t="str">
        <f>IF(J69&gt;=30,"○","×")</f>
        <v>○</v>
      </c>
      <c r="L69" s="3" t="s">
        <v>25</v>
      </c>
    </row>
    <row r="70" spans="2:12" ht="13.5">
      <c r="B70" s="1" t="s">
        <v>38</v>
      </c>
      <c r="C70" s="129" t="s">
        <v>34</v>
      </c>
      <c r="D70" s="130"/>
      <c r="E70" s="130"/>
      <c r="F70" s="130"/>
      <c r="G70" s="131"/>
      <c r="H70" s="19"/>
      <c r="I70" s="26">
        <f>SUM(I68:I69)</f>
        <v>72</v>
      </c>
      <c r="J70" s="61">
        <f>SUM(J68:J69)</f>
        <v>62</v>
      </c>
      <c r="K70" s="62" t="str">
        <f>IF(J70&gt;=40,"○","×")</f>
        <v>○</v>
      </c>
      <c r="L70" s="3" t="s">
        <v>36</v>
      </c>
    </row>
    <row r="71" spans="2:12" s="83" customFormat="1" ht="19.5" customHeight="1">
      <c r="B71" s="83" t="s">
        <v>38</v>
      </c>
      <c r="D71" s="105"/>
      <c r="H71" s="28"/>
      <c r="I71" s="106" t="s">
        <v>21</v>
      </c>
      <c r="J71" s="107"/>
      <c r="K71" s="108" t="str">
        <f>IF(J70&gt;=60,"○",IF(J70&lt;40,"×",""))</f>
        <v>○</v>
      </c>
      <c r="L71" s="109" t="s">
        <v>37</v>
      </c>
    </row>
    <row r="72" spans="2:12" s="83" customFormat="1" ht="19.5" customHeight="1">
      <c r="B72" s="83" t="s">
        <v>38</v>
      </c>
      <c r="D72" s="105"/>
      <c r="E72" s="110"/>
      <c r="F72" s="110"/>
      <c r="H72" s="28"/>
      <c r="I72" s="111" t="s">
        <v>22</v>
      </c>
      <c r="J72" s="112"/>
      <c r="K72" s="113">
        <f>IF(J70&gt;=50,IF(J70&lt;40,"○",""),"")</f>
      </c>
      <c r="L72" s="114" t="s">
        <v>28</v>
      </c>
    </row>
    <row r="73" spans="2:12" s="83" customFormat="1" ht="19.5" customHeight="1">
      <c r="B73" s="83" t="s">
        <v>38</v>
      </c>
      <c r="D73" s="105"/>
      <c r="H73" s="28"/>
      <c r="I73" s="115" t="s">
        <v>23</v>
      </c>
      <c r="J73" s="116"/>
      <c r="K73" s="117">
        <f>IF(J70&gt;=40,IF(J70&lt;40,"○",""),"")</f>
      </c>
      <c r="L73" s="118" t="s">
        <v>24</v>
      </c>
    </row>
    <row r="74" ht="11.25">
      <c r="B74" s="1" t="s">
        <v>38</v>
      </c>
    </row>
    <row r="75" spans="2:11" s="28" customFormat="1" ht="16.5" customHeight="1">
      <c r="B75" s="1" t="s">
        <v>38</v>
      </c>
      <c r="D75" s="29" t="s">
        <v>32</v>
      </c>
      <c r="E75" s="30"/>
      <c r="F75" s="30"/>
      <c r="G75" s="29"/>
      <c r="H75" s="29"/>
      <c r="I75" s="29"/>
      <c r="J75" s="29"/>
      <c r="K75" s="31"/>
    </row>
    <row r="76" spans="2:11" ht="11.25">
      <c r="B76" s="1" t="s">
        <v>38</v>
      </c>
      <c r="E76" s="7"/>
      <c r="F76" s="7"/>
      <c r="G76" s="7"/>
      <c r="H76" s="35"/>
      <c r="I76" s="7"/>
      <c r="J76" s="7"/>
      <c r="K76" s="6"/>
    </row>
    <row r="77" spans="2:12" ht="14.25">
      <c r="B77" s="1" t="s">
        <v>38</v>
      </c>
      <c r="G77" s="134" t="s">
        <v>11</v>
      </c>
      <c r="H77" s="134"/>
      <c r="I77" s="134"/>
      <c r="J77" s="141" t="s">
        <v>109</v>
      </c>
      <c r="K77" s="141"/>
      <c r="L77" s="54"/>
    </row>
    <row r="78" spans="2:12" ht="13.5" customHeight="1">
      <c r="B78" s="1" t="s">
        <v>38</v>
      </c>
      <c r="G78" s="134" t="s">
        <v>12</v>
      </c>
      <c r="H78" s="134"/>
      <c r="I78" s="134"/>
      <c r="J78" s="140" t="s">
        <v>110</v>
      </c>
      <c r="K78" s="140"/>
      <c r="L78" s="140"/>
    </row>
    <row r="79" spans="2:12" ht="13.5" customHeight="1">
      <c r="B79" s="1" t="s">
        <v>38</v>
      </c>
      <c r="E79" s="8"/>
      <c r="F79" s="8"/>
      <c r="G79" s="27"/>
      <c r="H79" s="27"/>
      <c r="I79" s="36"/>
      <c r="J79" s="140"/>
      <c r="K79" s="140"/>
      <c r="L79" s="140"/>
    </row>
    <row r="80" spans="2:12" ht="13.5" customHeight="1">
      <c r="B80" s="1" t="s">
        <v>38</v>
      </c>
      <c r="G80" s="27"/>
      <c r="H80" s="27"/>
      <c r="J80" s="140" t="s">
        <v>111</v>
      </c>
      <c r="K80" s="140"/>
      <c r="L80" s="140"/>
    </row>
    <row r="81" spans="2:12" ht="13.5" customHeight="1">
      <c r="B81" s="1" t="s">
        <v>38</v>
      </c>
      <c r="G81" s="27"/>
      <c r="H81" s="27"/>
      <c r="I81" s="27"/>
      <c r="J81" s="140"/>
      <c r="K81" s="140"/>
      <c r="L81" s="140"/>
    </row>
    <row r="82" ht="11.25" customHeight="1">
      <c r="B82" s="1" t="s">
        <v>38</v>
      </c>
    </row>
    <row r="83" spans="5:6" ht="12.75" customHeight="1">
      <c r="E83" s="6"/>
      <c r="F83" s="6"/>
    </row>
  </sheetData>
  <sheetProtection/>
  <mergeCells count="24">
    <mergeCell ref="J78:L79"/>
    <mergeCell ref="J80:L81"/>
    <mergeCell ref="G77:I77"/>
    <mergeCell ref="J77:K77"/>
    <mergeCell ref="C61:G61"/>
    <mergeCell ref="C64:G64"/>
    <mergeCell ref="C1:L1"/>
    <mergeCell ref="D6:L6"/>
    <mergeCell ref="D7:L7"/>
    <mergeCell ref="E9:J9"/>
    <mergeCell ref="C51:G51"/>
    <mergeCell ref="C57:G57"/>
    <mergeCell ref="C27:G27"/>
    <mergeCell ref="C33:G33"/>
    <mergeCell ref="C39:G39"/>
    <mergeCell ref="C45:G45"/>
    <mergeCell ref="E10:G10"/>
    <mergeCell ref="E11:G11"/>
    <mergeCell ref="C14:E14"/>
    <mergeCell ref="C21:G21"/>
    <mergeCell ref="C68:E68"/>
    <mergeCell ref="G78:I78"/>
    <mergeCell ref="C69:G69"/>
    <mergeCell ref="C70:G70"/>
  </mergeCells>
  <conditionalFormatting sqref="K68:K70">
    <cfRule type="cellIs" priority="1" dxfId="4" operator="equal" stopIfTrue="1">
      <formula>"×"</formula>
    </cfRule>
  </conditionalFormatting>
  <conditionalFormatting sqref="K21 K64 K61 K57 K51 K45 K39 K33 K27 K71:K73">
    <cfRule type="cellIs" priority="2" dxfId="5" operator="equal" stopIfTrue="1">
      <formula>"×"</formula>
    </cfRule>
  </conditionalFormatting>
  <printOptions/>
  <pageMargins left="0.75" right="0.18" top="0.21" bottom="0.17" header="0.23" footer="0.17"/>
  <pageSetup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codeName="Sheet1"/>
  <dimension ref="A1:L70"/>
  <sheetViews>
    <sheetView tabSelected="1" zoomScalePageLayoutView="0" workbookViewId="0" topLeftCell="A37">
      <selection activeCell="E9" sqref="E9:G9"/>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125" style="1" hidden="1" customWidth="1"/>
    <col min="7" max="7" width="8.50390625" style="1" customWidth="1"/>
    <col min="8" max="8" width="8.50390625" style="54"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1:12" ht="13.5">
      <c r="A1" s="1"/>
      <c r="B1" s="1" t="s">
        <v>38</v>
      </c>
      <c r="K1" s="20"/>
      <c r="L1" s="20"/>
    </row>
    <row r="2" spans="1:12" ht="13.5">
      <c r="A2" s="1"/>
      <c r="B2" s="1" t="s">
        <v>38</v>
      </c>
      <c r="C2" s="6" t="s">
        <v>49</v>
      </c>
      <c r="E2" s="20"/>
      <c r="F2" s="20"/>
      <c r="G2" s="20"/>
      <c r="H2" s="65"/>
      <c r="K2" s="20"/>
      <c r="L2" s="78" t="s">
        <v>170</v>
      </c>
    </row>
    <row r="3" spans="1:12" ht="13.5">
      <c r="A3" s="1"/>
      <c r="B3" s="1" t="s">
        <v>38</v>
      </c>
      <c r="C3" s="6"/>
      <c r="E3" s="20"/>
      <c r="F3" s="20"/>
      <c r="G3" s="20"/>
      <c r="H3" s="65"/>
      <c r="K3" s="20"/>
      <c r="L3" s="104">
        <v>1</v>
      </c>
    </row>
    <row r="4" spans="2:12" s="21" customFormat="1" ht="19.5" customHeight="1">
      <c r="B4" s="1" t="s">
        <v>38</v>
      </c>
      <c r="D4" s="136" t="s">
        <v>30</v>
      </c>
      <c r="E4" s="136"/>
      <c r="F4" s="136"/>
      <c r="G4" s="136"/>
      <c r="H4" s="136"/>
      <c r="I4" s="136"/>
      <c r="J4" s="136"/>
      <c r="K4" s="136"/>
      <c r="L4" s="136"/>
    </row>
    <row r="5" spans="2:12" s="22" customFormat="1" ht="19.5" customHeight="1">
      <c r="B5" s="1" t="s">
        <v>38</v>
      </c>
      <c r="D5" s="136" t="s">
        <v>31</v>
      </c>
      <c r="E5" s="136"/>
      <c r="F5" s="136"/>
      <c r="G5" s="136"/>
      <c r="H5" s="136"/>
      <c r="I5" s="136"/>
      <c r="J5" s="136"/>
      <c r="K5" s="136"/>
      <c r="L5" s="136"/>
    </row>
    <row r="6" spans="2:12" s="22" customFormat="1" ht="16.5" customHeight="1">
      <c r="B6" s="1" t="s">
        <v>38</v>
      </c>
      <c r="D6" s="23"/>
      <c r="E6" s="23"/>
      <c r="F6" s="23"/>
      <c r="G6" s="23"/>
      <c r="H6" s="66"/>
      <c r="I6" s="23"/>
      <c r="J6" s="23"/>
      <c r="K6" s="23"/>
      <c r="L6" s="23"/>
    </row>
    <row r="7" spans="2:12" ht="33.75" customHeight="1">
      <c r="B7" s="1" t="s">
        <v>38</v>
      </c>
      <c r="C7" s="38" t="s">
        <v>2</v>
      </c>
      <c r="D7" s="39"/>
      <c r="E7" s="148" t="s">
        <v>116</v>
      </c>
      <c r="F7" s="149"/>
      <c r="G7" s="149"/>
      <c r="H7" s="149"/>
      <c r="I7" s="149"/>
      <c r="J7" s="150"/>
      <c r="K7" s="2" t="s">
        <v>15</v>
      </c>
      <c r="L7" s="34" t="s">
        <v>117</v>
      </c>
    </row>
    <row r="8" spans="2:12" ht="15" customHeight="1">
      <c r="B8" s="1" t="s">
        <v>38</v>
      </c>
      <c r="C8" s="38" t="s">
        <v>16</v>
      </c>
      <c r="D8" s="39"/>
      <c r="E8" s="120"/>
      <c r="F8" s="121"/>
      <c r="G8" s="122"/>
      <c r="H8" s="67"/>
      <c r="I8" s="9" t="s">
        <v>3</v>
      </c>
      <c r="J8" s="80"/>
      <c r="K8" s="3" t="s">
        <v>29</v>
      </c>
      <c r="L8" s="82">
        <v>2009</v>
      </c>
    </row>
    <row r="9" spans="2:12" ht="15" customHeight="1">
      <c r="B9" s="1" t="s">
        <v>38</v>
      </c>
      <c r="C9" s="38" t="s">
        <v>5</v>
      </c>
      <c r="D9" s="39"/>
      <c r="E9" s="123"/>
      <c r="F9" s="124"/>
      <c r="G9" s="125"/>
      <c r="H9" s="68"/>
      <c r="I9" s="3" t="s">
        <v>4</v>
      </c>
      <c r="J9" s="81"/>
      <c r="K9" s="3" t="s">
        <v>33</v>
      </c>
      <c r="L9" s="37">
        <f>L10</f>
        <v>40008</v>
      </c>
    </row>
    <row r="10" spans="2:12" s="54" customFormat="1" ht="13.5" customHeight="1">
      <c r="B10" s="1" t="s">
        <v>38</v>
      </c>
      <c r="C10" s="8"/>
      <c r="D10" s="8"/>
      <c r="E10" s="55"/>
      <c r="F10" s="55"/>
      <c r="G10" s="55"/>
      <c r="H10" s="55"/>
      <c r="I10" s="53"/>
      <c r="J10" s="56"/>
      <c r="K10" s="53"/>
      <c r="L10" s="119">
        <v>40008</v>
      </c>
    </row>
    <row r="11" spans="2:3" ht="13.5" customHeight="1">
      <c r="B11" s="1" t="s">
        <v>38</v>
      </c>
      <c r="C11" s="57" t="s">
        <v>35</v>
      </c>
    </row>
    <row r="12" spans="2:12" ht="16.5" customHeight="1">
      <c r="B12" s="1" t="s">
        <v>38</v>
      </c>
      <c r="C12" s="126" t="s">
        <v>19</v>
      </c>
      <c r="D12" s="127"/>
      <c r="E12" s="128"/>
      <c r="F12" s="74"/>
      <c r="G12" s="4" t="s">
        <v>18</v>
      </c>
      <c r="H12" s="69"/>
      <c r="I12" s="4" t="s">
        <v>20</v>
      </c>
      <c r="J12" s="4" t="s">
        <v>1</v>
      </c>
      <c r="K12" s="4" t="s">
        <v>14</v>
      </c>
      <c r="L12" s="5" t="s">
        <v>17</v>
      </c>
    </row>
    <row r="13" spans="2:12" ht="13.5">
      <c r="B13" s="1" t="s">
        <v>38</v>
      </c>
      <c r="C13" s="46" t="s">
        <v>118</v>
      </c>
      <c r="D13" s="144" t="s">
        <v>119</v>
      </c>
      <c r="E13" s="145"/>
      <c r="F13" s="43"/>
      <c r="G13" s="13" t="s">
        <v>120</v>
      </c>
      <c r="H13" s="13" t="s">
        <v>121</v>
      </c>
      <c r="I13" s="24">
        <f>H13*1</f>
        <v>3</v>
      </c>
      <c r="J13" s="58"/>
      <c r="K13" s="16"/>
      <c r="L13" s="10"/>
    </row>
    <row r="14" spans="3:12" ht="13.5">
      <c r="C14" s="47" t="s">
        <v>118</v>
      </c>
      <c r="D14" s="142" t="s">
        <v>122</v>
      </c>
      <c r="E14" s="143"/>
      <c r="F14" s="44"/>
      <c r="G14" s="14" t="s">
        <v>121</v>
      </c>
      <c r="H14" s="14" t="s">
        <v>123</v>
      </c>
      <c r="I14" s="25">
        <f>H14*1</f>
        <v>6</v>
      </c>
      <c r="J14" s="59"/>
      <c r="K14" s="17"/>
      <c r="L14" s="11"/>
    </row>
    <row r="15" spans="2:12" ht="13.5">
      <c r="B15" s="1" t="s">
        <v>38</v>
      </c>
      <c r="C15" s="129" t="s">
        <v>0</v>
      </c>
      <c r="D15" s="130"/>
      <c r="E15" s="130"/>
      <c r="F15" s="130"/>
      <c r="G15" s="131"/>
      <c r="H15" s="76"/>
      <c r="I15" s="32">
        <f>SUM(I13:I14)</f>
        <v>9</v>
      </c>
      <c r="J15" s="61">
        <f>SUM(J13:J14)</f>
        <v>0</v>
      </c>
      <c r="K15" s="62" t="str">
        <f>IF(J15&gt;=7,"○","×")</f>
        <v>×</v>
      </c>
      <c r="L15" s="3" t="s">
        <v>6</v>
      </c>
    </row>
    <row r="16" spans="2:12" ht="13.5">
      <c r="B16" s="1" t="s">
        <v>38</v>
      </c>
      <c r="C16" s="46" t="s">
        <v>124</v>
      </c>
      <c r="D16" s="144" t="s">
        <v>125</v>
      </c>
      <c r="E16" s="145"/>
      <c r="F16" s="43"/>
      <c r="G16" s="13" t="s">
        <v>126</v>
      </c>
      <c r="H16" s="13" t="s">
        <v>127</v>
      </c>
      <c r="I16" s="24">
        <f aca="true" t="shared" si="0" ref="I16:I22">H16*1</f>
        <v>1.5</v>
      </c>
      <c r="J16" s="58"/>
      <c r="K16" s="16"/>
      <c r="L16" s="12"/>
    </row>
    <row r="17" spans="3:12" ht="13.5">
      <c r="C17" s="47" t="s">
        <v>124</v>
      </c>
      <c r="D17" s="142" t="s">
        <v>128</v>
      </c>
      <c r="E17" s="143"/>
      <c r="F17" s="44"/>
      <c r="G17" s="14" t="s">
        <v>129</v>
      </c>
      <c r="H17" s="14" t="s">
        <v>127</v>
      </c>
      <c r="I17" s="25">
        <f t="shared" si="0"/>
        <v>1.5</v>
      </c>
      <c r="J17" s="59"/>
      <c r="K17" s="17"/>
      <c r="L17" s="11"/>
    </row>
    <row r="18" spans="3:12" ht="13.5">
      <c r="C18" s="47" t="s">
        <v>124</v>
      </c>
      <c r="D18" s="142" t="s">
        <v>130</v>
      </c>
      <c r="E18" s="143"/>
      <c r="F18" s="44"/>
      <c r="G18" s="14" t="s">
        <v>129</v>
      </c>
      <c r="H18" s="14" t="s">
        <v>127</v>
      </c>
      <c r="I18" s="25">
        <f t="shared" si="0"/>
        <v>1.5</v>
      </c>
      <c r="J18" s="59"/>
      <c r="K18" s="17"/>
      <c r="L18" s="11"/>
    </row>
    <row r="19" spans="3:12" ht="13.5">
      <c r="C19" s="47" t="s">
        <v>124</v>
      </c>
      <c r="D19" s="142" t="s">
        <v>131</v>
      </c>
      <c r="E19" s="143"/>
      <c r="F19" s="44"/>
      <c r="G19" s="14" t="s">
        <v>129</v>
      </c>
      <c r="H19" s="14" t="s">
        <v>127</v>
      </c>
      <c r="I19" s="25">
        <f t="shared" si="0"/>
        <v>1.5</v>
      </c>
      <c r="J19" s="59"/>
      <c r="K19" s="17"/>
      <c r="L19" s="11"/>
    </row>
    <row r="20" spans="3:12" ht="13.5">
      <c r="C20" s="47" t="s">
        <v>124</v>
      </c>
      <c r="D20" s="142" t="s">
        <v>132</v>
      </c>
      <c r="E20" s="143"/>
      <c r="F20" s="44"/>
      <c r="G20" s="14" t="s">
        <v>129</v>
      </c>
      <c r="H20" s="14" t="s">
        <v>127</v>
      </c>
      <c r="I20" s="25">
        <f t="shared" si="0"/>
        <v>1.5</v>
      </c>
      <c r="J20" s="59"/>
      <c r="K20" s="17"/>
      <c r="L20" s="11"/>
    </row>
    <row r="21" spans="3:12" ht="13.5">
      <c r="C21" s="47" t="s">
        <v>124</v>
      </c>
      <c r="D21" s="142" t="s">
        <v>133</v>
      </c>
      <c r="E21" s="143"/>
      <c r="F21" s="44"/>
      <c r="G21" s="14" t="s">
        <v>126</v>
      </c>
      <c r="H21" s="14" t="s">
        <v>127</v>
      </c>
      <c r="I21" s="25">
        <f t="shared" si="0"/>
        <v>1.5</v>
      </c>
      <c r="J21" s="59"/>
      <c r="K21" s="17"/>
      <c r="L21" s="11"/>
    </row>
    <row r="22" spans="3:12" ht="13.5">
      <c r="C22" s="47" t="s">
        <v>124</v>
      </c>
      <c r="D22" s="142" t="s">
        <v>134</v>
      </c>
      <c r="E22" s="143"/>
      <c r="F22" s="44"/>
      <c r="G22" s="14" t="s">
        <v>135</v>
      </c>
      <c r="H22" s="14" t="s">
        <v>127</v>
      </c>
      <c r="I22" s="25">
        <f t="shared" si="0"/>
        <v>1.5</v>
      </c>
      <c r="J22" s="59"/>
      <c r="K22" s="17"/>
      <c r="L22" s="11"/>
    </row>
    <row r="23" spans="2:12" ht="13.5">
      <c r="B23" s="1" t="s">
        <v>38</v>
      </c>
      <c r="C23" s="129" t="s">
        <v>0</v>
      </c>
      <c r="D23" s="130"/>
      <c r="E23" s="130"/>
      <c r="F23" s="130"/>
      <c r="G23" s="131"/>
      <c r="H23" s="76"/>
      <c r="I23" s="32">
        <f>SUM(I16:I22)</f>
        <v>10.5</v>
      </c>
      <c r="J23" s="61">
        <f>SUM(J16:J22)</f>
        <v>0</v>
      </c>
      <c r="K23" s="62" t="str">
        <f>IF(J23&gt;=7,"○","×")</f>
        <v>×</v>
      </c>
      <c r="L23" s="3" t="s">
        <v>6</v>
      </c>
    </row>
    <row r="24" spans="2:12" ht="13.5">
      <c r="B24" s="1" t="s">
        <v>38</v>
      </c>
      <c r="C24" s="46" t="s">
        <v>136</v>
      </c>
      <c r="D24" s="144" t="s">
        <v>137</v>
      </c>
      <c r="E24" s="145"/>
      <c r="F24" s="43"/>
      <c r="G24" s="13" t="s">
        <v>126</v>
      </c>
      <c r="H24" s="13" t="s">
        <v>127</v>
      </c>
      <c r="I24" s="24">
        <f>H24*1</f>
        <v>1.5</v>
      </c>
      <c r="J24" s="58"/>
      <c r="K24" s="16"/>
      <c r="L24" s="12"/>
    </row>
    <row r="25" spans="3:12" ht="13.5">
      <c r="C25" s="47" t="s">
        <v>136</v>
      </c>
      <c r="D25" s="142" t="s">
        <v>138</v>
      </c>
      <c r="E25" s="143"/>
      <c r="F25" s="44"/>
      <c r="G25" s="14" t="s">
        <v>135</v>
      </c>
      <c r="H25" s="14" t="s">
        <v>127</v>
      </c>
      <c r="I25" s="25">
        <f>H25*1</f>
        <v>1.5</v>
      </c>
      <c r="J25" s="59"/>
      <c r="K25" s="17"/>
      <c r="L25" s="11"/>
    </row>
    <row r="26" spans="3:12" ht="13.5">
      <c r="C26" s="47" t="s">
        <v>136</v>
      </c>
      <c r="D26" s="142" t="s">
        <v>139</v>
      </c>
      <c r="E26" s="143"/>
      <c r="F26" s="44"/>
      <c r="G26" s="14" t="s">
        <v>129</v>
      </c>
      <c r="H26" s="14" t="s">
        <v>127</v>
      </c>
      <c r="I26" s="25">
        <f>H26*1</f>
        <v>1.5</v>
      </c>
      <c r="J26" s="59"/>
      <c r="K26" s="17"/>
      <c r="L26" s="11"/>
    </row>
    <row r="27" spans="2:12" ht="13.5">
      <c r="B27" s="1" t="s">
        <v>38</v>
      </c>
      <c r="C27" s="129" t="s">
        <v>0</v>
      </c>
      <c r="D27" s="130"/>
      <c r="E27" s="130"/>
      <c r="F27" s="130"/>
      <c r="G27" s="131"/>
      <c r="H27" s="76"/>
      <c r="I27" s="32">
        <f>SUM(I24:I26)</f>
        <v>4.5</v>
      </c>
      <c r="J27" s="61">
        <f>SUM(J24:J26)</f>
        <v>0</v>
      </c>
      <c r="K27" s="62" t="str">
        <f>IF(J27&gt;=2,"○","×")</f>
        <v>×</v>
      </c>
      <c r="L27" s="3" t="s">
        <v>7</v>
      </c>
    </row>
    <row r="28" spans="2:12" ht="13.5">
      <c r="B28" s="1" t="s">
        <v>38</v>
      </c>
      <c r="C28" s="46" t="s">
        <v>45</v>
      </c>
      <c r="D28" s="144" t="s">
        <v>140</v>
      </c>
      <c r="E28" s="145"/>
      <c r="F28" s="43"/>
      <c r="G28" s="13" t="s">
        <v>141</v>
      </c>
      <c r="H28" s="13" t="s">
        <v>142</v>
      </c>
      <c r="I28" s="24">
        <f>H28*1</f>
        <v>1.5</v>
      </c>
      <c r="J28" s="58"/>
      <c r="K28" s="16"/>
      <c r="L28" s="12"/>
    </row>
    <row r="29" spans="3:12" ht="13.5">
      <c r="C29" s="47" t="s">
        <v>45</v>
      </c>
      <c r="D29" s="142" t="s">
        <v>143</v>
      </c>
      <c r="E29" s="143"/>
      <c r="F29" s="44"/>
      <c r="G29" s="14" t="s">
        <v>141</v>
      </c>
      <c r="H29" s="14" t="s">
        <v>142</v>
      </c>
      <c r="I29" s="25">
        <f>H29*1</f>
        <v>1.5</v>
      </c>
      <c r="J29" s="59"/>
      <c r="K29" s="17"/>
      <c r="L29" s="11"/>
    </row>
    <row r="30" spans="2:12" ht="13.5">
      <c r="B30" s="1" t="s">
        <v>38</v>
      </c>
      <c r="C30" s="129" t="s">
        <v>0</v>
      </c>
      <c r="D30" s="130"/>
      <c r="E30" s="130"/>
      <c r="F30" s="130"/>
      <c r="G30" s="131"/>
      <c r="H30" s="76"/>
      <c r="I30" s="32">
        <f>SUM(I28:I29)</f>
        <v>3</v>
      </c>
      <c r="J30" s="61">
        <f>SUM(J28:J29)</f>
        <v>0</v>
      </c>
      <c r="K30" s="62" t="str">
        <f>IF(J30&gt;=2,"○","×")</f>
        <v>×</v>
      </c>
      <c r="L30" s="3" t="s">
        <v>7</v>
      </c>
    </row>
    <row r="31" spans="2:12" ht="13.5">
      <c r="B31" s="1" t="s">
        <v>38</v>
      </c>
      <c r="C31" s="48" t="s">
        <v>144</v>
      </c>
      <c r="D31" s="144" t="s">
        <v>145</v>
      </c>
      <c r="E31" s="145"/>
      <c r="F31" s="43"/>
      <c r="G31" s="13" t="s">
        <v>126</v>
      </c>
      <c r="H31" s="13" t="s">
        <v>127</v>
      </c>
      <c r="I31" s="24">
        <f aca="true" t="shared" si="1" ref="I31:I36">H31*1</f>
        <v>1.5</v>
      </c>
      <c r="J31" s="58"/>
      <c r="K31" s="16"/>
      <c r="L31" s="12"/>
    </row>
    <row r="32" spans="3:12" ht="13.5">
      <c r="C32" s="49" t="s">
        <v>144</v>
      </c>
      <c r="D32" s="142" t="s">
        <v>146</v>
      </c>
      <c r="E32" s="143"/>
      <c r="F32" s="44"/>
      <c r="G32" s="14" t="s">
        <v>129</v>
      </c>
      <c r="H32" s="14" t="s">
        <v>127</v>
      </c>
      <c r="I32" s="25">
        <f t="shared" si="1"/>
        <v>1.5</v>
      </c>
      <c r="J32" s="59"/>
      <c r="K32" s="17"/>
      <c r="L32" s="11"/>
    </row>
    <row r="33" spans="3:12" ht="13.5">
      <c r="C33" s="49" t="s">
        <v>144</v>
      </c>
      <c r="D33" s="142" t="s">
        <v>147</v>
      </c>
      <c r="E33" s="143"/>
      <c r="F33" s="44"/>
      <c r="G33" s="14" t="s">
        <v>129</v>
      </c>
      <c r="H33" s="14" t="s">
        <v>127</v>
      </c>
      <c r="I33" s="25">
        <f t="shared" si="1"/>
        <v>1.5</v>
      </c>
      <c r="J33" s="59"/>
      <c r="K33" s="17"/>
      <c r="L33" s="11"/>
    </row>
    <row r="34" spans="3:12" ht="13.5">
      <c r="C34" s="49" t="s">
        <v>144</v>
      </c>
      <c r="D34" s="142" t="s">
        <v>148</v>
      </c>
      <c r="E34" s="143"/>
      <c r="F34" s="44"/>
      <c r="G34" s="14" t="s">
        <v>129</v>
      </c>
      <c r="H34" s="14" t="s">
        <v>127</v>
      </c>
      <c r="I34" s="25">
        <f t="shared" si="1"/>
        <v>1.5</v>
      </c>
      <c r="J34" s="59"/>
      <c r="K34" s="17"/>
      <c r="L34" s="11"/>
    </row>
    <row r="35" spans="3:12" ht="13.5">
      <c r="C35" s="49" t="s">
        <v>144</v>
      </c>
      <c r="D35" s="142" t="s">
        <v>149</v>
      </c>
      <c r="E35" s="143"/>
      <c r="F35" s="44"/>
      <c r="G35" s="14" t="s">
        <v>135</v>
      </c>
      <c r="H35" s="14" t="s">
        <v>127</v>
      </c>
      <c r="I35" s="25">
        <f t="shared" si="1"/>
        <v>1.5</v>
      </c>
      <c r="J35" s="59"/>
      <c r="K35" s="17"/>
      <c r="L35" s="11"/>
    </row>
    <row r="36" spans="3:12" ht="13.5">
      <c r="C36" s="49" t="s">
        <v>144</v>
      </c>
      <c r="D36" s="142" t="s">
        <v>150</v>
      </c>
      <c r="E36" s="143"/>
      <c r="F36" s="44"/>
      <c r="G36" s="14" t="s">
        <v>135</v>
      </c>
      <c r="H36" s="14" t="s">
        <v>127</v>
      </c>
      <c r="I36" s="25">
        <f t="shared" si="1"/>
        <v>1.5</v>
      </c>
      <c r="J36" s="59"/>
      <c r="K36" s="17"/>
      <c r="L36" s="11"/>
    </row>
    <row r="37" spans="2:12" ht="13.5">
      <c r="B37" s="1" t="s">
        <v>38</v>
      </c>
      <c r="C37" s="129" t="s">
        <v>0</v>
      </c>
      <c r="D37" s="130"/>
      <c r="E37" s="130"/>
      <c r="F37" s="130"/>
      <c r="G37" s="131"/>
      <c r="H37" s="76"/>
      <c r="I37" s="32">
        <f>SUM(I31:I36)</f>
        <v>9</v>
      </c>
      <c r="J37" s="61">
        <f>SUM(J31:J36)</f>
        <v>0</v>
      </c>
      <c r="K37" s="62" t="str">
        <f>IF(J37&gt;=4,"○","×")</f>
        <v>×</v>
      </c>
      <c r="L37" s="3" t="s">
        <v>8</v>
      </c>
    </row>
    <row r="38" spans="2:12" ht="13.5">
      <c r="B38" s="1" t="s">
        <v>38</v>
      </c>
      <c r="C38" s="48" t="s">
        <v>151</v>
      </c>
      <c r="D38" s="144" t="s">
        <v>152</v>
      </c>
      <c r="E38" s="145"/>
      <c r="F38" s="43"/>
      <c r="G38" s="13" t="s">
        <v>135</v>
      </c>
      <c r="H38" s="13" t="s">
        <v>127</v>
      </c>
      <c r="I38" s="24">
        <f>H38*1</f>
        <v>1.5</v>
      </c>
      <c r="J38" s="58"/>
      <c r="K38" s="16"/>
      <c r="L38" s="12"/>
    </row>
    <row r="39" spans="3:12" ht="13.5">
      <c r="C39" s="49" t="s">
        <v>151</v>
      </c>
      <c r="D39" s="142" t="s">
        <v>153</v>
      </c>
      <c r="E39" s="143"/>
      <c r="F39" s="44"/>
      <c r="G39" s="14" t="s">
        <v>135</v>
      </c>
      <c r="H39" s="14" t="s">
        <v>127</v>
      </c>
      <c r="I39" s="25">
        <f>H39*1</f>
        <v>1.5</v>
      </c>
      <c r="J39" s="59"/>
      <c r="K39" s="17"/>
      <c r="L39" s="33"/>
    </row>
    <row r="40" spans="2:12" ht="13.5">
      <c r="B40" s="1" t="s">
        <v>38</v>
      </c>
      <c r="C40" s="129" t="s">
        <v>0</v>
      </c>
      <c r="D40" s="130"/>
      <c r="E40" s="130"/>
      <c r="F40" s="130"/>
      <c r="G40" s="131"/>
      <c r="H40" s="76"/>
      <c r="I40" s="32">
        <f>SUM(I38:I39)</f>
        <v>3</v>
      </c>
      <c r="J40" s="61">
        <f>SUM(J38:J39)</f>
        <v>0</v>
      </c>
      <c r="K40" s="62" t="str">
        <f>IF(J40&gt;=3,"○","×")</f>
        <v>×</v>
      </c>
      <c r="L40" s="3" t="s">
        <v>9</v>
      </c>
    </row>
    <row r="41" spans="2:12" ht="13.5">
      <c r="B41" s="1" t="s">
        <v>38</v>
      </c>
      <c r="C41" s="48" t="s">
        <v>42</v>
      </c>
      <c r="D41" s="144" t="s">
        <v>154</v>
      </c>
      <c r="E41" s="145"/>
      <c r="F41" s="43"/>
      <c r="G41" s="13" t="s">
        <v>141</v>
      </c>
      <c r="H41" s="13" t="s">
        <v>142</v>
      </c>
      <c r="I41" s="24">
        <f>H41*1</f>
        <v>1.5</v>
      </c>
      <c r="J41" s="58"/>
      <c r="K41" s="16"/>
      <c r="L41" s="12"/>
    </row>
    <row r="42" spans="3:12" ht="13.5">
      <c r="C42" s="49" t="s">
        <v>42</v>
      </c>
      <c r="D42" s="142" t="s">
        <v>155</v>
      </c>
      <c r="E42" s="143"/>
      <c r="F42" s="44"/>
      <c r="G42" s="14" t="s">
        <v>156</v>
      </c>
      <c r="H42" s="14" t="s">
        <v>142</v>
      </c>
      <c r="I42" s="25">
        <f>H42*1</f>
        <v>1.5</v>
      </c>
      <c r="J42" s="59"/>
      <c r="K42" s="17"/>
      <c r="L42" s="11"/>
    </row>
    <row r="43" spans="3:12" ht="13.5">
      <c r="C43" s="49" t="s">
        <v>42</v>
      </c>
      <c r="D43" s="142" t="s">
        <v>157</v>
      </c>
      <c r="E43" s="143"/>
      <c r="F43" s="44"/>
      <c r="G43" s="14" t="s">
        <v>141</v>
      </c>
      <c r="H43" s="14" t="s">
        <v>142</v>
      </c>
      <c r="I43" s="25">
        <f>H43*1</f>
        <v>1.5</v>
      </c>
      <c r="J43" s="59"/>
      <c r="K43" s="17"/>
      <c r="L43" s="11"/>
    </row>
    <row r="44" spans="2:12" ht="13.5">
      <c r="B44" s="1" t="s">
        <v>38</v>
      </c>
      <c r="C44" s="129" t="s">
        <v>0</v>
      </c>
      <c r="D44" s="130"/>
      <c r="E44" s="130"/>
      <c r="F44" s="130"/>
      <c r="G44" s="131"/>
      <c r="H44" s="76"/>
      <c r="I44" s="32">
        <f>SUM(I41:I43)</f>
        <v>4.5</v>
      </c>
      <c r="J44" s="61">
        <f>SUM(J41:J43)</f>
        <v>0</v>
      </c>
      <c r="K44" s="62" t="str">
        <f>IF(J44&gt;=2,"○","×")</f>
        <v>×</v>
      </c>
      <c r="L44" s="3" t="s">
        <v>7</v>
      </c>
    </row>
    <row r="45" spans="2:12" ht="13.5">
      <c r="B45" s="1" t="s">
        <v>38</v>
      </c>
      <c r="C45" s="46" t="s">
        <v>41</v>
      </c>
      <c r="D45" s="144" t="s">
        <v>158</v>
      </c>
      <c r="E45" s="145"/>
      <c r="F45" s="43"/>
      <c r="G45" s="13" t="s">
        <v>156</v>
      </c>
      <c r="H45" s="13" t="s">
        <v>142</v>
      </c>
      <c r="I45" s="24">
        <f>H45*1</f>
        <v>1.5</v>
      </c>
      <c r="J45" s="58"/>
      <c r="K45" s="16"/>
      <c r="L45" s="12"/>
    </row>
    <row r="46" spans="3:12" ht="13.5">
      <c r="C46" s="47" t="s">
        <v>41</v>
      </c>
      <c r="D46" s="142" t="s">
        <v>159</v>
      </c>
      <c r="E46" s="143"/>
      <c r="F46" s="44"/>
      <c r="G46" s="14" t="s">
        <v>156</v>
      </c>
      <c r="H46" s="14" t="s">
        <v>160</v>
      </c>
      <c r="I46" s="25">
        <f>H46*1</f>
        <v>1</v>
      </c>
      <c r="J46" s="59"/>
      <c r="K46" s="17"/>
      <c r="L46" s="11"/>
    </row>
    <row r="47" spans="2:12" ht="13.5">
      <c r="B47" s="1" t="s">
        <v>38</v>
      </c>
      <c r="C47" s="129" t="s">
        <v>0</v>
      </c>
      <c r="D47" s="130"/>
      <c r="E47" s="130"/>
      <c r="F47" s="130"/>
      <c r="G47" s="131"/>
      <c r="H47" s="76"/>
      <c r="I47" s="32">
        <f>SUM(I45:I46)</f>
        <v>2.5</v>
      </c>
      <c r="J47" s="61">
        <f>SUM(J45:J46)</f>
        <v>0</v>
      </c>
      <c r="K47" s="62" t="str">
        <f>IF(J47&gt;=2,"○","×")</f>
        <v>×</v>
      </c>
      <c r="L47" s="3" t="s">
        <v>26</v>
      </c>
    </row>
    <row r="48" spans="2:12" ht="13.5">
      <c r="B48" s="1" t="s">
        <v>38</v>
      </c>
      <c r="C48" s="46" t="s">
        <v>40</v>
      </c>
      <c r="D48" s="144" t="s">
        <v>161</v>
      </c>
      <c r="E48" s="145"/>
      <c r="F48" s="43"/>
      <c r="G48" s="13" t="s">
        <v>141</v>
      </c>
      <c r="H48" s="13" t="s">
        <v>142</v>
      </c>
      <c r="I48" s="24">
        <f>H48*1</f>
        <v>1.5</v>
      </c>
      <c r="J48" s="58"/>
      <c r="K48" s="16"/>
      <c r="L48" s="12"/>
    </row>
    <row r="49" spans="2:12" ht="13.5">
      <c r="B49" s="1" t="s">
        <v>38</v>
      </c>
      <c r="C49" s="129" t="s">
        <v>0</v>
      </c>
      <c r="D49" s="130"/>
      <c r="E49" s="130"/>
      <c r="F49" s="130"/>
      <c r="G49" s="131"/>
      <c r="H49" s="76"/>
      <c r="I49" s="32">
        <f>SUM(I48:I48)</f>
        <v>1.5</v>
      </c>
      <c r="J49" s="61">
        <f>SUM(J48:J48)</f>
        <v>0</v>
      </c>
      <c r="K49" s="62" t="str">
        <f>IF(J49&gt;=1,"○","×")</f>
        <v>×</v>
      </c>
      <c r="L49" s="3" t="s">
        <v>10</v>
      </c>
    </row>
    <row r="50" spans="2:12" ht="13.5">
      <c r="B50" s="1" t="s">
        <v>38</v>
      </c>
      <c r="C50" s="70" t="s">
        <v>39</v>
      </c>
      <c r="D50" s="79" t="s">
        <v>162</v>
      </c>
      <c r="E50" s="71"/>
      <c r="F50" s="71"/>
      <c r="G50" s="13" t="s">
        <v>156</v>
      </c>
      <c r="H50" s="13" t="s">
        <v>142</v>
      </c>
      <c r="I50" s="24">
        <f aca="true" t="shared" si="2" ref="I50:I55">H50*1</f>
        <v>1.5</v>
      </c>
      <c r="J50" s="58"/>
      <c r="K50" s="16"/>
      <c r="L50" s="12"/>
    </row>
    <row r="51" spans="3:12" ht="13.5">
      <c r="C51" s="47" t="s">
        <v>39</v>
      </c>
      <c r="D51" s="142" t="s">
        <v>163</v>
      </c>
      <c r="E51" s="143"/>
      <c r="F51" s="44"/>
      <c r="G51" s="14" t="s">
        <v>141</v>
      </c>
      <c r="H51" s="14" t="s">
        <v>164</v>
      </c>
      <c r="I51" s="25">
        <f t="shared" si="2"/>
        <v>6</v>
      </c>
      <c r="J51" s="59"/>
      <c r="K51" s="17"/>
      <c r="L51" s="11"/>
    </row>
    <row r="52" spans="3:12" ht="13.5">
      <c r="C52" s="50" t="s">
        <v>39</v>
      </c>
      <c r="D52" s="142" t="s">
        <v>165</v>
      </c>
      <c r="E52" s="143"/>
      <c r="F52" s="51"/>
      <c r="G52" s="40" t="s">
        <v>156</v>
      </c>
      <c r="H52" s="40" t="s">
        <v>142</v>
      </c>
      <c r="I52" s="25">
        <f t="shared" si="2"/>
        <v>1.5</v>
      </c>
      <c r="J52" s="60"/>
      <c r="K52" s="41"/>
      <c r="L52" s="42"/>
    </row>
    <row r="53" spans="3:12" ht="13.5">
      <c r="C53" s="47" t="s">
        <v>39</v>
      </c>
      <c r="D53" s="142" t="s">
        <v>166</v>
      </c>
      <c r="E53" s="143"/>
      <c r="F53" s="44"/>
      <c r="G53" s="14" t="s">
        <v>167</v>
      </c>
      <c r="H53" s="14" t="s">
        <v>156</v>
      </c>
      <c r="I53" s="25">
        <f t="shared" si="2"/>
        <v>3</v>
      </c>
      <c r="J53" s="59"/>
      <c r="K53" s="17"/>
      <c r="L53" s="11"/>
    </row>
    <row r="54" spans="3:12" ht="13.5">
      <c r="C54" s="50" t="s">
        <v>39</v>
      </c>
      <c r="D54" s="142" t="s">
        <v>168</v>
      </c>
      <c r="E54" s="143"/>
      <c r="F54" s="51"/>
      <c r="G54" s="40" t="s">
        <v>156</v>
      </c>
      <c r="H54" s="40" t="s">
        <v>142</v>
      </c>
      <c r="I54" s="25">
        <f t="shared" si="2"/>
        <v>1.5</v>
      </c>
      <c r="J54" s="60"/>
      <c r="K54" s="41"/>
      <c r="L54" s="42"/>
    </row>
    <row r="55" spans="3:12" ht="13.5">
      <c r="C55" s="47" t="s">
        <v>39</v>
      </c>
      <c r="D55" s="142" t="s">
        <v>169</v>
      </c>
      <c r="E55" s="143"/>
      <c r="F55" s="44"/>
      <c r="G55" s="14" t="s">
        <v>141</v>
      </c>
      <c r="H55" s="14" t="s">
        <v>142</v>
      </c>
      <c r="I55" s="25">
        <f t="shared" si="2"/>
        <v>1.5</v>
      </c>
      <c r="J55" s="59"/>
      <c r="K55" s="17"/>
      <c r="L55" s="11"/>
    </row>
    <row r="56" spans="2:12" ht="13.5">
      <c r="B56" s="1" t="s">
        <v>38</v>
      </c>
      <c r="C56" s="129" t="s">
        <v>0</v>
      </c>
      <c r="D56" s="132"/>
      <c r="E56" s="133"/>
      <c r="F56" s="73"/>
      <c r="G56" s="15"/>
      <c r="H56" s="15"/>
      <c r="I56" s="26">
        <f>SUM(I50:I55)</f>
        <v>15</v>
      </c>
      <c r="J56" s="61">
        <f>SUM(J50:J55)</f>
        <v>0</v>
      </c>
      <c r="K56" s="63" t="s">
        <v>50</v>
      </c>
      <c r="L56" s="3" t="s">
        <v>13</v>
      </c>
    </row>
    <row r="57" spans="2:12" ht="13.5">
      <c r="B57" s="1" t="s">
        <v>38</v>
      </c>
      <c r="C57" s="129" t="s">
        <v>27</v>
      </c>
      <c r="D57" s="132"/>
      <c r="E57" s="133"/>
      <c r="F57" s="75"/>
      <c r="G57" s="18"/>
      <c r="H57" s="18"/>
      <c r="I57" s="26">
        <f>SUM(I49,I47,I44,I40,I37,I30,I27,I23,I15)</f>
        <v>47.5</v>
      </c>
      <c r="J57" s="61">
        <f>SUM(J49,J47,J44,J40,J37,J30,J27,J23,J15)</f>
        <v>0</v>
      </c>
      <c r="K57" s="62" t="str">
        <f>IF(J57&gt;=30,"○","×")</f>
        <v>×</v>
      </c>
      <c r="L57" s="3" t="s">
        <v>25</v>
      </c>
    </row>
    <row r="58" spans="2:12" ht="13.5">
      <c r="B58" s="1" t="s">
        <v>38</v>
      </c>
      <c r="C58" s="129" t="s">
        <v>34</v>
      </c>
      <c r="D58" s="132"/>
      <c r="E58" s="133"/>
      <c r="F58" s="72"/>
      <c r="G58" s="19"/>
      <c r="H58" s="19"/>
      <c r="I58" s="26">
        <f>SUM(I56:I57)</f>
        <v>62.5</v>
      </c>
      <c r="J58" s="61">
        <f>SUM(J56:J57)</f>
        <v>0</v>
      </c>
      <c r="K58" s="62" t="str">
        <f>IF(J58&gt;=40,"○","×")</f>
        <v>×</v>
      </c>
      <c r="L58" s="3" t="s">
        <v>36</v>
      </c>
    </row>
    <row r="59" spans="2:12" s="83" customFormat="1" ht="19.5" customHeight="1">
      <c r="B59" s="83" t="s">
        <v>38</v>
      </c>
      <c r="D59" s="105"/>
      <c r="H59" s="28"/>
      <c r="I59" s="106" t="s">
        <v>21</v>
      </c>
      <c r="J59" s="107"/>
      <c r="K59" s="108" t="str">
        <f>IF(0&lt;COUNTIF(K13:K55,"×"),"×",IF(J58&gt;=60,"○",IF(J58&lt;40,"×","")))</f>
        <v>×</v>
      </c>
      <c r="L59" s="109" t="s">
        <v>37</v>
      </c>
    </row>
    <row r="60" spans="2:12" s="83" customFormat="1" ht="19.5" customHeight="1">
      <c r="B60" s="83" t="s">
        <v>38</v>
      </c>
      <c r="D60" s="105"/>
      <c r="E60" s="110"/>
      <c r="F60" s="110"/>
      <c r="H60" s="28"/>
      <c r="I60" s="111" t="s">
        <v>22</v>
      </c>
      <c r="J60" s="112"/>
      <c r="K60" s="113" t="str">
        <f>IF(0&lt;COUNTIF(K13:K55,"×"),"×",IF(J58&gt;49,IF(J58&lt;60,"○",""),""))</f>
        <v>×</v>
      </c>
      <c r="L60" s="114" t="s">
        <v>28</v>
      </c>
    </row>
    <row r="61" spans="2:12" s="83" customFormat="1" ht="19.5" customHeight="1">
      <c r="B61" s="83" t="s">
        <v>38</v>
      </c>
      <c r="D61" s="105"/>
      <c r="H61" s="28"/>
      <c r="I61" s="115" t="s">
        <v>23</v>
      </c>
      <c r="J61" s="116"/>
      <c r="K61" s="117" t="str">
        <f>IF(0&lt;COUNTIF(K13:K55,"×"),"×",IF(J58&gt;39,IF(J58&lt;50,"○",""),"×"))</f>
        <v>×</v>
      </c>
      <c r="L61" s="118" t="s">
        <v>24</v>
      </c>
    </row>
    <row r="62" ht="11.25">
      <c r="B62" s="1" t="s">
        <v>38</v>
      </c>
    </row>
    <row r="63" spans="2:11" s="28" customFormat="1" ht="16.5" customHeight="1">
      <c r="B63" s="1" t="s">
        <v>38</v>
      </c>
      <c r="D63" s="29" t="s">
        <v>32</v>
      </c>
      <c r="E63" s="30"/>
      <c r="F63" s="30"/>
      <c r="G63" s="29"/>
      <c r="H63" s="29"/>
      <c r="I63" s="29"/>
      <c r="J63" s="29"/>
      <c r="K63" s="31"/>
    </row>
    <row r="64" spans="2:11" ht="11.25">
      <c r="B64" s="1" t="s">
        <v>38</v>
      </c>
      <c r="E64" s="7"/>
      <c r="F64" s="7"/>
      <c r="G64" s="7"/>
      <c r="H64" s="35"/>
      <c r="I64" s="7"/>
      <c r="J64" s="7"/>
      <c r="K64" s="6"/>
    </row>
    <row r="65" spans="2:12" ht="14.25">
      <c r="B65" s="1" t="s">
        <v>38</v>
      </c>
      <c r="G65" s="134" t="s">
        <v>11</v>
      </c>
      <c r="H65" s="134"/>
      <c r="I65" s="134"/>
      <c r="J65" s="147"/>
      <c r="K65" s="147"/>
      <c r="L65" s="64"/>
    </row>
    <row r="66" spans="2:12" ht="13.5" customHeight="1">
      <c r="B66" s="1" t="s">
        <v>38</v>
      </c>
      <c r="G66" s="134" t="s">
        <v>12</v>
      </c>
      <c r="H66" s="134"/>
      <c r="I66" s="134"/>
      <c r="J66" s="146"/>
      <c r="K66" s="146"/>
      <c r="L66" s="146"/>
    </row>
    <row r="67" spans="2:12" ht="13.5" customHeight="1">
      <c r="B67" s="1" t="s">
        <v>38</v>
      </c>
      <c r="E67" s="8"/>
      <c r="F67" s="8"/>
      <c r="G67" s="27"/>
      <c r="H67" s="27"/>
      <c r="I67" s="36"/>
      <c r="J67" s="146"/>
      <c r="K67" s="146"/>
      <c r="L67" s="146"/>
    </row>
    <row r="68" spans="2:12" ht="13.5" customHeight="1">
      <c r="B68" s="1" t="s">
        <v>38</v>
      </c>
      <c r="G68" s="27"/>
      <c r="H68" s="27"/>
      <c r="J68" s="146"/>
      <c r="K68" s="146"/>
      <c r="L68" s="146"/>
    </row>
    <row r="69" spans="2:12" ht="13.5" customHeight="1">
      <c r="B69" s="1" t="s">
        <v>38</v>
      </c>
      <c r="G69" s="27"/>
      <c r="H69" s="27"/>
      <c r="I69" s="27"/>
      <c r="J69" s="146"/>
      <c r="K69" s="146"/>
      <c r="L69" s="146"/>
    </row>
    <row r="70" ht="11.25" customHeight="1">
      <c r="B70" s="1" t="s">
        <v>38</v>
      </c>
    </row>
  </sheetData>
  <sheetProtection/>
  <mergeCells count="56">
    <mergeCell ref="D14:E14"/>
    <mergeCell ref="C23:G23"/>
    <mergeCell ref="D16:E16"/>
    <mergeCell ref="D17:E17"/>
    <mergeCell ref="D43:E43"/>
    <mergeCell ref="D24:E24"/>
    <mergeCell ref="D18:E18"/>
    <mergeCell ref="D19:E19"/>
    <mergeCell ref="D20:E20"/>
    <mergeCell ref="D21:E21"/>
    <mergeCell ref="C57:E57"/>
    <mergeCell ref="C58:E58"/>
    <mergeCell ref="D4:L4"/>
    <mergeCell ref="D5:L5"/>
    <mergeCell ref="E7:J7"/>
    <mergeCell ref="E8:G8"/>
    <mergeCell ref="C15:G15"/>
    <mergeCell ref="C37:G37"/>
    <mergeCell ref="C30:G30"/>
    <mergeCell ref="D22:E22"/>
    <mergeCell ref="D25:E25"/>
    <mergeCell ref="D26:E26"/>
    <mergeCell ref="D13:E13"/>
    <mergeCell ref="E9:G9"/>
    <mergeCell ref="C12:E12"/>
    <mergeCell ref="J68:L69"/>
    <mergeCell ref="J65:K65"/>
    <mergeCell ref="G66:I66"/>
    <mergeCell ref="G65:I65"/>
    <mergeCell ref="J66:L67"/>
    <mergeCell ref="C27:G27"/>
    <mergeCell ref="D33:E33"/>
    <mergeCell ref="D34:E34"/>
    <mergeCell ref="D28:E28"/>
    <mergeCell ref="D29:E29"/>
    <mergeCell ref="C56:E56"/>
    <mergeCell ref="D39:E39"/>
    <mergeCell ref="D31:E31"/>
    <mergeCell ref="D32:E32"/>
    <mergeCell ref="D38:E38"/>
    <mergeCell ref="D35:E35"/>
    <mergeCell ref="D36:E36"/>
    <mergeCell ref="D48:E48"/>
    <mergeCell ref="C47:G47"/>
    <mergeCell ref="D46:E46"/>
    <mergeCell ref="C40:G40"/>
    <mergeCell ref="D45:E45"/>
    <mergeCell ref="C44:G44"/>
    <mergeCell ref="D41:E41"/>
    <mergeCell ref="D42:E42"/>
    <mergeCell ref="D52:E52"/>
    <mergeCell ref="D53:E53"/>
    <mergeCell ref="D54:E54"/>
    <mergeCell ref="D55:E55"/>
    <mergeCell ref="D51:E51"/>
    <mergeCell ref="C49:G49"/>
  </mergeCells>
  <conditionalFormatting sqref="K56:K58">
    <cfRule type="cellIs" priority="1" dxfId="4" operator="equal" stopIfTrue="1">
      <formula>"×"</formula>
    </cfRule>
  </conditionalFormatting>
  <conditionalFormatting sqref="K59:K61 K49 K47 K44 K40 K37 K30 K27 K23 K15">
    <cfRule type="cellIs" priority="2" dxfId="5" operator="equal" stopIfTrue="1">
      <formula>"×"</formula>
    </cfRule>
  </conditionalFormatting>
  <printOptions horizontalCentered="1"/>
  <pageMargins left="0.32" right="0.15" top="0.18" bottom="0.15748031496062992" header="0.2" footer="0.1574803149606299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kawai-j</cp:lastModifiedBy>
  <cp:lastPrinted>2010-08-19T07:41:06Z</cp:lastPrinted>
  <dcterms:created xsi:type="dcterms:W3CDTF">2008-07-01T07:23:13Z</dcterms:created>
  <dcterms:modified xsi:type="dcterms:W3CDTF">2015-03-31T01:39:59Z</dcterms:modified>
  <cp:category/>
  <cp:version/>
  <cp:contentType/>
  <cp:contentStatus/>
</cp:coreProperties>
</file>